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9390" windowHeight="3855" activeTab="1"/>
  </bookViews>
  <sheets>
    <sheet name="доходы" sheetId="10" r:id="rId1"/>
    <sheet name="расходы" sheetId="13" r:id="rId2"/>
    <sheet name="источники" sheetId="12" r:id="rId3"/>
  </sheets>
  <definedNames>
    <definedName name="_xlnm.Print_Titles" localSheetId="0">доходы!$10:$10</definedName>
    <definedName name="_xlnm.Print_Titles" localSheetId="2">источники!$6:$6</definedName>
    <definedName name="_xlnm.Print_Titles" localSheetId="1">расходы!$6:$6</definedName>
    <definedName name="_xlnm.Print_Area" localSheetId="0">доходы!$A$1:$I$33</definedName>
    <definedName name="_xlnm.Print_Area" localSheetId="2">источники!$A$1:$I$23</definedName>
  </definedNames>
  <calcPr calcId="145621"/>
</workbook>
</file>

<file path=xl/calcChain.xml><?xml version="1.0" encoding="utf-8"?>
<calcChain xmlns="http://schemas.openxmlformats.org/spreadsheetml/2006/main">
  <c r="H12" i="13" l="1"/>
  <c r="F54" i="13" l="1"/>
  <c r="F53" i="13"/>
  <c r="F52" i="13"/>
  <c r="F50" i="13"/>
  <c r="F48" i="13"/>
  <c r="F47" i="13"/>
  <c r="F46" i="13"/>
  <c r="F45" i="13"/>
  <c r="F43" i="13"/>
  <c r="F42" i="13"/>
  <c r="F40" i="13"/>
  <c r="F39" i="13"/>
  <c r="F38" i="13"/>
  <c r="F37" i="13"/>
  <c r="F36" i="13"/>
  <c r="F35" i="13"/>
  <c r="F33" i="13"/>
  <c r="F31" i="13"/>
  <c r="F30" i="13"/>
  <c r="F29" i="13"/>
  <c r="F27" i="13"/>
  <c r="F26" i="13"/>
  <c r="F25" i="13"/>
  <c r="F24" i="13"/>
  <c r="F21" i="13"/>
  <c r="F20" i="13"/>
  <c r="F10" i="13"/>
  <c r="F11" i="13"/>
  <c r="F13" i="13"/>
  <c r="F14" i="13"/>
  <c r="F16" i="13"/>
  <c r="F9" i="13"/>
  <c r="E7" i="13"/>
  <c r="E32" i="13" l="1"/>
  <c r="H11" i="12"/>
  <c r="G11" i="12" s="1"/>
  <c r="F26" i="10"/>
  <c r="F25" i="10" s="1"/>
  <c r="E26" i="10"/>
  <c r="E25" i="10"/>
  <c r="G20" i="10"/>
  <c r="H15" i="10"/>
  <c r="G16" i="10"/>
  <c r="G19" i="10" l="1"/>
  <c r="H22" i="10"/>
  <c r="E15" i="10"/>
  <c r="E19" i="13" l="1"/>
  <c r="D19" i="13"/>
  <c r="H18" i="13"/>
  <c r="D17" i="13"/>
  <c r="G17" i="13" s="1"/>
  <c r="E8" i="13"/>
  <c r="D8" i="13"/>
  <c r="F17" i="13" l="1"/>
  <c r="H17" i="13"/>
  <c r="G19" i="13"/>
  <c r="G27" i="10"/>
  <c r="H24" i="10"/>
  <c r="F13" i="10"/>
  <c r="H27" i="10" l="1"/>
  <c r="G8" i="13"/>
  <c r="G51" i="13"/>
  <c r="G49" i="13"/>
  <c r="G44" i="13"/>
  <c r="G41" i="13"/>
  <c r="G34" i="13"/>
  <c r="G32" i="13"/>
  <c r="G28" i="13"/>
  <c r="G22" i="13"/>
  <c r="G7" i="13" l="1"/>
  <c r="D32" i="13"/>
  <c r="D28" i="13"/>
  <c r="E28" i="13"/>
  <c r="F9" i="12"/>
  <c r="F7" i="12" s="1"/>
  <c r="E9" i="12"/>
  <c r="E7" i="12" s="1"/>
  <c r="H30" i="10"/>
  <c r="H28" i="10"/>
  <c r="G18" i="10"/>
  <c r="H17" i="10"/>
  <c r="G29" i="10"/>
  <c r="H9" i="12" l="1"/>
  <c r="E51" i="13"/>
  <c r="D51" i="13"/>
  <c r="E49" i="13"/>
  <c r="F49" i="13" s="1"/>
  <c r="D49" i="13"/>
  <c r="E44" i="13"/>
  <c r="D44" i="13"/>
  <c r="E41" i="13"/>
  <c r="D41" i="13"/>
  <c r="E34" i="13"/>
  <c r="D34" i="13"/>
  <c r="E22" i="13"/>
  <c r="D22" i="13"/>
  <c r="F32" i="13"/>
  <c r="H32" i="13"/>
  <c r="H20" i="13"/>
  <c r="G22" i="10"/>
  <c r="G21" i="10"/>
  <c r="G17" i="10"/>
  <c r="F15" i="10"/>
  <c r="G15" i="10" s="1"/>
  <c r="E13" i="10"/>
  <c r="F22" i="13" l="1"/>
  <c r="D7" i="13"/>
  <c r="F41" i="13"/>
  <c r="F51" i="13"/>
  <c r="F44" i="13"/>
  <c r="F19" i="13"/>
  <c r="E12" i="10"/>
  <c r="F28" i="13"/>
  <c r="F8" i="13"/>
  <c r="F34" i="13"/>
  <c r="G9" i="12"/>
  <c r="G7" i="12" s="1"/>
  <c r="G8" i="12"/>
  <c r="F7" i="13" l="1"/>
  <c r="H54" i="13"/>
  <c r="H29" i="10"/>
  <c r="H26" i="10" s="1"/>
  <c r="H25" i="10" s="1"/>
  <c r="G31" i="10"/>
  <c r="H31" i="10" s="1"/>
  <c r="H50" i="13" l="1"/>
  <c r="H40" i="13"/>
  <c r="H31" i="13"/>
  <c r="H22" i="13"/>
  <c r="H19" i="13"/>
  <c r="H48" i="13"/>
  <c r="H34" i="13"/>
  <c r="H8" i="13"/>
  <c r="H37" i="13"/>
  <c r="H14" i="13"/>
  <c r="H13" i="12"/>
  <c r="H7" i="12" s="1"/>
  <c r="F12" i="12"/>
  <c r="E12" i="12"/>
  <c r="H12" i="12" s="1"/>
  <c r="I11" i="12"/>
  <c r="I10" i="12"/>
  <c r="H8" i="12"/>
  <c r="I8" i="12" s="1"/>
  <c r="I31" i="10"/>
  <c r="I29" i="10"/>
  <c r="I27" i="10"/>
  <c r="I22" i="10"/>
  <c r="I21" i="10"/>
  <c r="I18" i="10"/>
  <c r="I16" i="10"/>
  <c r="F12" i="10"/>
  <c r="H11" i="13"/>
  <c r="H25" i="13"/>
  <c r="H24" i="13"/>
  <c r="H21" i="13"/>
  <c r="H30" i="13"/>
  <c r="H39" i="13"/>
  <c r="H36" i="13"/>
  <c r="H29" i="13"/>
  <c r="H53" i="13"/>
  <c r="H52" i="13"/>
  <c r="H44" i="13"/>
  <c r="H38" i="13"/>
  <c r="H42" i="13"/>
  <c r="H43" i="13"/>
  <c r="H46" i="13"/>
  <c r="H47" i="13"/>
  <c r="H26" i="13"/>
  <c r="H10" i="13"/>
  <c r="H49" i="13"/>
  <c r="H35" i="13"/>
  <c r="H27" i="13"/>
  <c r="H23" i="13"/>
  <c r="H16" i="13"/>
  <c r="H51" i="13"/>
  <c r="H45" i="13"/>
  <c r="H41" i="13"/>
  <c r="H9" i="13"/>
  <c r="H13" i="13"/>
  <c r="I17" i="10"/>
  <c r="I9" i="12"/>
  <c r="E11" i="10" l="1"/>
  <c r="H7" i="13"/>
  <c r="I7" i="12"/>
  <c r="H28" i="13"/>
  <c r="I19" i="10" l="1"/>
  <c r="F11" i="10" l="1"/>
  <c r="I20" i="10" l="1"/>
  <c r="I28" i="10"/>
  <c r="G28" i="10"/>
  <c r="I30" i="10"/>
  <c r="G30" i="10"/>
  <c r="G26" i="10" l="1"/>
  <c r="G25" i="10" s="1"/>
  <c r="I26" i="10"/>
  <c r="I25" i="10" l="1"/>
  <c r="H23" i="10" l="1"/>
  <c r="I23" i="10" s="1"/>
  <c r="I15" i="10" l="1"/>
  <c r="I14" i="10"/>
  <c r="H14" i="10"/>
  <c r="G13" i="10"/>
  <c r="G12" i="10" s="1"/>
  <c r="G11" i="10" s="1"/>
  <c r="H13" i="10" l="1"/>
  <c r="H12" i="10" l="1"/>
  <c r="I13" i="10"/>
  <c r="I12" i="10" l="1"/>
  <c r="H11" i="10"/>
  <c r="I11" i="10" s="1"/>
</calcChain>
</file>

<file path=xl/sharedStrings.xml><?xml version="1.0" encoding="utf-8"?>
<sst xmlns="http://schemas.openxmlformats.org/spreadsheetml/2006/main" count="286" uniqueCount="137">
  <si>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</si>
  <si>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</si>
  <si>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</si>
  <si>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</si>
  <si>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Социальное обеспечение населения</t>
  </si>
  <si>
    <t>01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</si>
  <si>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</si>
  <si>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</si>
  <si>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</si>
  <si>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</si>
  <si>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Штрафы, санкции, возмещение ущерба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</si>
  <si>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</si>
  <si>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</si>
  <si>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</si>
  <si>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</si>
  <si>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</si>
  <si>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</si>
  <si>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</si>
  <si>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</si>
  <si>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</si>
  <si>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Прочие неналоговые доходы</t>
  </si>
  <si>
    <t>Налоги на прибыль, доходы</t>
  </si>
  <si>
    <t>БЕЗВОЗМЕЗДНЫЕ ПОСТУПЛЕНИЯ</t>
  </si>
  <si>
    <t>ВСЕГО ДОХОДОВ</t>
  </si>
  <si>
    <t>Резервные фонды</t>
  </si>
  <si>
    <t>Сельское хозяйство и рыболовство</t>
  </si>
  <si>
    <t>Другие вопросы в области национальной экономики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</si>
  <si>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</si>
  <si>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</si>
  <si>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</si>
  <si>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Общеэкономические вопросы</t>
  </si>
  <si>
    <t>Дошкольное образование</t>
  </si>
  <si>
    <t>Охрана семьи и детства</t>
  </si>
  <si>
    <t>Иные межбюджетные трансферты</t>
  </si>
  <si>
    <t>1</t>
  </si>
  <si>
    <t>Прогноз исполнения</t>
  </si>
  <si>
    <t>I.  ДОХОДЫ</t>
  </si>
  <si>
    <t>II.  РАСХОДЫ</t>
  </si>
  <si>
    <t xml:space="preserve">Код бюджетной классификации доходов </t>
  </si>
  <si>
    <t>Код бюджетной классификации расходов</t>
  </si>
  <si>
    <t>Раздел</t>
  </si>
  <si>
    <t>Подраздел</t>
  </si>
  <si>
    <t>2</t>
  </si>
  <si>
    <t>00</t>
  </si>
  <si>
    <t>11</t>
  </si>
  <si>
    <t>12</t>
  </si>
  <si>
    <t>14</t>
  </si>
  <si>
    <t>Наименование показателя</t>
  </si>
  <si>
    <t>19</t>
  </si>
  <si>
    <t>17</t>
  </si>
  <si>
    <t>16</t>
  </si>
  <si>
    <t>13</t>
  </si>
  <si>
    <t>3</t>
  </si>
  <si>
    <t>Группа</t>
  </si>
  <si>
    <t xml:space="preserve">Статья </t>
  </si>
  <si>
    <t>ВСЕГО РАСХОДОВ</t>
  </si>
  <si>
    <t>III.  ИСТОЧНИКИ ФИНАНСИРОВАНИЯ ДЕФИЦИТА БЮДЖЕТА</t>
  </si>
  <si>
    <t>ВСЕГО ИСТОЧНИКОВ ФИНАНСИРОВАНИЯ ДЕФИЦИТА БЮДЖЕТА</t>
  </si>
  <si>
    <t>000</t>
  </si>
  <si>
    <t>810</t>
  </si>
  <si>
    <t>510</t>
  </si>
  <si>
    <t>610</t>
  </si>
  <si>
    <t>640</t>
  </si>
  <si>
    <t>КОСГУ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</si>
  <si>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</si>
  <si>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</si>
  <si>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Подгруппа</t>
  </si>
  <si>
    <t>Изменение остатков средств на счетах по учету  средств бюджета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</si>
  <si>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</si>
  <si>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районов</t>
  </si>
  <si>
    <t>Иные источники внутреннего финансирования  дефицитов бюджетов</t>
  </si>
  <si>
    <t>Код бюджетной классификации источников финансирования дефицита бюджета</t>
  </si>
  <si>
    <t>Дорожное хозяйство (дорожные фонды)</t>
  </si>
  <si>
    <t>Другие вопросы в области культуры, кинематографии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</si>
  <si>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</si>
  <si>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</si>
  <si>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</si>
  <si>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</si>
  <si>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рублей</t>
  </si>
  <si>
    <t>Доходы от продажи материальных и нематериальных активов</t>
  </si>
  <si>
    <t>Погашение бюджетами муниципальных районов  кредитов от кредитных организаций в валюте  Российской Федерации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</si>
  <si>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</si>
  <si>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Жилищное хозяйство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</si>
  <si>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</si>
  <si>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</si>
  <si>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Коммунальное хозяйство</t>
  </si>
  <si>
    <t>Судебная система</t>
  </si>
  <si>
    <t>Транспорт</t>
  </si>
  <si>
    <t>Налог на доходы физических лиц</t>
  </si>
  <si>
    <t>Обеспечение проведения выборов и референдумов</t>
  </si>
  <si>
    <t>Дополнительное образование детей</t>
  </si>
  <si>
    <t>20</t>
  </si>
  <si>
    <t>30</t>
  </si>
  <si>
    <t>40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</si>
  <si>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</si>
  <si>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</si>
  <si>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</si>
  <si>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</si>
  <si>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 НАЛОГОВЫЕ И НЕНАЛОГОВЫЕ ДОХОДЫ
</t>
  </si>
  <si>
    <t>Доходы от оказания платных услуг(работ) и компенсации затрат государства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</si>
  <si>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</si>
  <si>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</si>
  <si>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</si>
  <si>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</si>
  <si>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Молодежная политика</t>
  </si>
  <si>
    <t>Прочие межбюджетные трансферты общего характера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</si>
  <si>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</si>
  <si>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</si>
  <si>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</si>
  <si>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</si>
  <si>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Благоустройство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</si>
  <si>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</si>
  <si>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</si>
  <si>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</si>
  <si>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</si>
  <si>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</si>
  <si>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Охрана оружающей среды</t>
  </si>
  <si>
    <t xml:space="preserve">Другие вопросы в области охраны окружающей среды
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</si>
  <si>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</si>
  <si>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Национальная оборона</t>
  </si>
  <si>
    <t>Мобилизационная подготовка экономики</t>
  </si>
  <si>
    <t>Результат исполнения бюджета (дефицит/профицит)</t>
  </si>
  <si>
    <t xml:space="preserve">Уточненный план  на 1 октября 
на 2024 год  </t>
  </si>
  <si>
    <t>Исполнено 
на 1 октября                                                                                                                                                                                                                                                           2024 года</t>
  </si>
  <si>
    <t>на октябрь-декабрь                  2024 года</t>
  </si>
  <si>
    <t xml:space="preserve"> за 2024 год</t>
  </si>
  <si>
    <t>за 2024 год в процентах к уточненному плану</t>
  </si>
  <si>
    <t>Оценка 
 ожидаемого исполнения  бюджета Тарского муниципального района Омской области за 2024 год</t>
  </si>
  <si>
    <t>18</t>
  </si>
  <si>
    <t>Доходы бюджетовБюджетной системы Российской Федерации от возврата остатков субсидий,субвенций и иных межбюджетных трансфертов, имеющих целевое назначение, прошлых лет</t>
  </si>
  <si>
    <t xml:space="preserve">Уточненный план 
на 1 октября 2024 год  </t>
  </si>
  <si>
    <t xml:space="preserve">Исполнено 
на 1 октября
2024 года                                                                                                                                                                                                                        </t>
  </si>
  <si>
    <t>на октябрь – декабрь                                                                                                                                                                                                                        2024 года</t>
  </si>
  <si>
    <t xml:space="preserve">Уточненный план 
на 1 октября 2024 года  </t>
  </si>
  <si>
    <t xml:space="preserve">Исполнено 
на 1 октября
2024 года                                                                                                                                                                                                                                        </t>
  </si>
  <si>
    <t>на октябрь-декабрь 2024 года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</si>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</sst>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0;[Red]\-#,##0.00;0.00"/>
    <numFmt numFmtId="167" formatCode="#,##0.00;[Red]\-#,##0.00"/>
    <numFmt numFmtId="168" formatCode="0000"/>
  </numFmts>
  <fonts count="10" x14ac:knownFonts="1">
    <font>
      <sz val="10"/>
      <name val="Times New Roman CYR"/>
      <charset val="204"/>
    </font>
    <font>
      <sz val="10"/>
      <name val="Times New Roman CYR"/>
      <charset val="204"/>
    </font>
    <font>
      <sz val="8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7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100">
    <xf numFmtId="0" fontId="0" fillId="0" borderId="0" xfId="0"/>
    <xf numFmtId="49" fontId="3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/>
    </xf>
    <xf numFmtId="0" fontId="7" fillId="0" borderId="0" xfId="1"/>
    <xf numFmtId="0" fontId="3" fillId="0" borderId="0" xfId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/>
    <xf numFmtId="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left"/>
    </xf>
    <xf numFmtId="4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/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wrapText="1"/>
    </xf>
    <xf numFmtId="2" fontId="8" fillId="0" borderId="0" xfId="1" applyNumberFormat="1" applyFont="1" applyFill="1" applyBorder="1" applyAlignment="1">
      <alignment horizontal="center" vertical="center" wrapText="1"/>
    </xf>
    <xf numFmtId="164" fontId="7" fillId="0" borderId="0" xfId="1" applyNumberFormat="1"/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/>
    </xf>
    <xf numFmtId="0" fontId="7" fillId="0" borderId="0" xfId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168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5" applyNumberFormat="1" applyFont="1" applyFill="1" applyBorder="1" applyAlignment="1" applyProtection="1">
      <alignment horizontal="center" vertical="center"/>
      <protection hidden="1"/>
    </xf>
    <xf numFmtId="49" fontId="3" fillId="0" borderId="1" xfId="6" applyNumberFormat="1" applyFont="1" applyFill="1" applyBorder="1" applyAlignment="1" applyProtection="1">
      <alignment horizontal="center" vertical="center"/>
      <protection hidden="1"/>
    </xf>
    <xf numFmtId="164" fontId="3" fillId="0" borderId="0" xfId="2" applyFont="1" applyFill="1"/>
    <xf numFmtId="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 applyProtection="1">
      <alignment horizontal="center" wrapText="1"/>
      <protection locked="0"/>
    </xf>
    <xf numFmtId="165" fontId="3" fillId="0" borderId="1" xfId="0" applyNumberFormat="1" applyFont="1" applyFill="1" applyBorder="1" applyAlignment="1">
      <alignment horizontal="center" vertical="center" wrapText="1"/>
    </xf>
    <xf numFmtId="168" fontId="3" fillId="0" borderId="1" xfId="3" applyNumberFormat="1" applyFont="1" applyFill="1" applyBorder="1" applyAlignment="1" applyProtection="1">
      <alignment vertical="top" wrapText="1"/>
      <protection hidden="1"/>
    </xf>
    <xf numFmtId="168" fontId="3" fillId="0" borderId="1" xfId="3" applyNumberFormat="1" applyFont="1" applyFill="1" applyBorder="1" applyAlignment="1" applyProtection="1">
      <alignment horizontal="left" vertical="center" wrapText="1"/>
      <protection hidden="1"/>
    </xf>
    <xf numFmtId="2" fontId="3" fillId="0" borderId="1" xfId="1" applyNumberFormat="1" applyFont="1" applyFill="1" applyBorder="1" applyAlignment="1">
      <alignment horizontal="center" vertical="center" wrapText="1"/>
    </xf>
    <xf numFmtId="166" fontId="3" fillId="0" borderId="1" xfId="4" applyNumberFormat="1" applyFont="1" applyFill="1" applyBorder="1" applyAlignment="1" applyProtection="1">
      <alignment horizontal="center" vertical="center"/>
      <protection hidden="1"/>
    </xf>
    <xf numFmtId="166" fontId="3" fillId="0" borderId="1" xfId="7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 applyProtection="1">
      <alignment vertical="center" wrapText="1"/>
      <protection locked="0"/>
    </xf>
    <xf numFmtId="49" fontId="3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167" fontId="3" fillId="0" borderId="1" xfId="8" applyNumberFormat="1" applyFont="1" applyFill="1" applyBorder="1" applyAlignment="1" applyProtection="1">
      <alignment horizontal="center"/>
      <protection hidden="1"/>
    </xf>
    <xf numFmtId="166" fontId="3" fillId="0" borderId="1" xfId="3" applyNumberFormat="1" applyFont="1" applyFill="1" applyBorder="1" applyAlignment="1" applyProtection="1">
      <alignment horizontal="left" vertical="top" wrapText="1"/>
      <protection hidden="1"/>
    </xf>
  </cellXfs>
  <cellStyles count="9">
    <cellStyle name="Обычный" xfId="0" builtinId="0"/>
    <cellStyle name="Обычный 2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_Книга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3"/>
  <sheetViews>
    <sheetView topLeftCell="A31" zoomScaleSheetLayoutView="55" workbookViewId="0">
      <selection activeCell="G26" sqref="G26"/>
    </sheetView>
  </sheetViews>
  <sheetFormatPr defaultColWidth="9.33203125" defaultRowHeight="18.75" x14ac:dyDescent="0.3"/>
  <cols>
    <col min="1" max="1" width="5.83203125" style="1" customWidth="1"/>
    <col min="2" max="2" width="9.1640625" style="1" customWidth="1"/>
    <col min="3" max="3" width="10.83203125" style="1" customWidth="1"/>
    <col min="4" max="4" width="42.1640625" style="2" customWidth="1"/>
    <col min="5" max="5" width="28.33203125" style="3" customWidth="1"/>
    <col min="6" max="6" width="22.83203125" style="3" bestFit="1" customWidth="1"/>
    <col min="7" max="7" width="23.33203125" style="3" customWidth="1"/>
    <col min="8" max="8" width="27.1640625" style="3" bestFit="1" customWidth="1"/>
    <col min="9" max="9" width="35.6640625" style="3" bestFit="1" customWidth="1"/>
    <col min="10" max="10" width="58.5" style="3" customWidth="1"/>
    <col min="11" max="16384" width="9.33203125" style="3"/>
  </cols>
  <sheetData>
    <row r="2" spans="1:9" ht="18.75" customHeight="1" x14ac:dyDescent="0.3">
      <c r="A2" s="78" t="s">
        <v>127</v>
      </c>
      <c r="B2" s="78"/>
      <c r="C2" s="78"/>
      <c r="D2" s="78"/>
      <c r="E2" s="78"/>
      <c r="F2" s="78"/>
      <c r="G2" s="78"/>
      <c r="H2" s="78"/>
      <c r="I2" s="78"/>
    </row>
    <row r="3" spans="1:9" x14ac:dyDescent="0.3">
      <c r="A3" s="78"/>
      <c r="B3" s="78"/>
      <c r="C3" s="78"/>
      <c r="D3" s="78"/>
      <c r="E3" s="78"/>
      <c r="F3" s="78"/>
      <c r="G3" s="78"/>
      <c r="H3" s="78"/>
      <c r="I3" s="78"/>
    </row>
    <row r="4" spans="1:9" x14ac:dyDescent="0.3">
      <c r="A4" s="10"/>
      <c r="B4" s="10"/>
      <c r="C4" s="10"/>
      <c r="D4" s="11"/>
      <c r="E4" s="11"/>
      <c r="F4" s="11"/>
      <c r="G4" s="11"/>
      <c r="H4" s="10"/>
      <c r="I4" s="10"/>
    </row>
    <row r="5" spans="1:9" x14ac:dyDescent="0.3">
      <c r="A5" s="79" t="s">
        <v>36</v>
      </c>
      <c r="B5" s="79"/>
      <c r="C5" s="79"/>
      <c r="D5" s="79"/>
      <c r="E5" s="79"/>
      <c r="F5" s="79"/>
      <c r="G5" s="79"/>
      <c r="H5" s="79"/>
      <c r="I5" s="79"/>
    </row>
    <row r="6" spans="1:9" x14ac:dyDescent="0.3">
      <c r="H6" s="12"/>
      <c r="I6" s="12" t="s">
        <v>78</v>
      </c>
    </row>
    <row r="7" spans="1:9" ht="20.25" customHeight="1" x14ac:dyDescent="0.3">
      <c r="A7" s="69" t="s">
        <v>38</v>
      </c>
      <c r="B7" s="70"/>
      <c r="C7" s="71"/>
      <c r="D7" s="75" t="s">
        <v>47</v>
      </c>
      <c r="E7" s="75" t="s">
        <v>122</v>
      </c>
      <c r="F7" s="75" t="s">
        <v>123</v>
      </c>
      <c r="G7" s="80" t="s">
        <v>35</v>
      </c>
      <c r="H7" s="80"/>
      <c r="I7" s="80"/>
    </row>
    <row r="8" spans="1:9" ht="37.5" customHeight="1" x14ac:dyDescent="0.3">
      <c r="A8" s="72"/>
      <c r="B8" s="73"/>
      <c r="C8" s="74"/>
      <c r="D8" s="77"/>
      <c r="E8" s="77"/>
      <c r="F8" s="77"/>
      <c r="G8" s="75" t="s">
        <v>124</v>
      </c>
      <c r="H8" s="75" t="s">
        <v>125</v>
      </c>
      <c r="I8" s="75" t="s">
        <v>126</v>
      </c>
    </row>
    <row r="9" spans="1:9" ht="139.5" customHeight="1" x14ac:dyDescent="0.3">
      <c r="A9" s="13" t="s">
        <v>53</v>
      </c>
      <c r="B9" s="13" t="s">
        <v>66</v>
      </c>
      <c r="C9" s="13" t="s">
        <v>54</v>
      </c>
      <c r="D9" s="76"/>
      <c r="E9" s="76"/>
      <c r="F9" s="76"/>
      <c r="G9" s="76"/>
      <c r="H9" s="76"/>
      <c r="I9" s="76"/>
    </row>
    <row r="10" spans="1:9" x14ac:dyDescent="0.3">
      <c r="A10" s="4" t="s">
        <v>34</v>
      </c>
      <c r="B10" s="4" t="s">
        <v>42</v>
      </c>
      <c r="C10" s="4" t="s">
        <v>52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</row>
    <row r="11" spans="1:9" s="9" customFormat="1" x14ac:dyDescent="0.3">
      <c r="A11" s="66"/>
      <c r="B11" s="67"/>
      <c r="C11" s="68"/>
      <c r="D11" s="7" t="s">
        <v>23</v>
      </c>
      <c r="E11" s="37">
        <f>E12+E25</f>
        <v>1800491949.0699997</v>
      </c>
      <c r="F11" s="37">
        <f>F12+F25</f>
        <v>1307439817.75</v>
      </c>
      <c r="G11" s="37">
        <f>G12+G25</f>
        <v>493052131.31999993</v>
      </c>
      <c r="H11" s="37">
        <f>H12+H25</f>
        <v>1800491949.0699999</v>
      </c>
      <c r="I11" s="14">
        <f>H11*100/E11</f>
        <v>100.00000000000001</v>
      </c>
    </row>
    <row r="12" spans="1:9" ht="56.25" x14ac:dyDescent="0.3">
      <c r="A12" s="6" t="s">
        <v>34</v>
      </c>
      <c r="B12" s="6" t="s">
        <v>43</v>
      </c>
      <c r="C12" s="6" t="s">
        <v>43</v>
      </c>
      <c r="D12" s="34" t="s">
        <v>98</v>
      </c>
      <c r="E12" s="37">
        <f>E13+E17+E18+E19+E20+E21+E22+E23+E24+E15</f>
        <v>544090125.92999995</v>
      </c>
      <c r="F12" s="37">
        <f t="shared" ref="F12" si="0">F13+F17+F18+F19+F20+F21+F22+F23+F24+F15</f>
        <v>379647578.25999993</v>
      </c>
      <c r="G12" s="37">
        <f>G13+G17+G18+G19+G20+G21+G22+G23+G24+G15</f>
        <v>164832753.25999999</v>
      </c>
      <c r="H12" s="37">
        <f t="shared" ref="H12" si="1">H13+H17+H18+H19+H20+H21+H22+H23+H24+H16</f>
        <v>544480331.51999998</v>
      </c>
      <c r="I12" s="14">
        <f t="shared" ref="I12:I31" si="2">H12*100/E12</f>
        <v>100.07171708718901</v>
      </c>
    </row>
    <row r="13" spans="1:9" x14ac:dyDescent="0.3">
      <c r="A13" s="6" t="s">
        <v>34</v>
      </c>
      <c r="B13" s="6" t="s">
        <v>5</v>
      </c>
      <c r="C13" s="6" t="s">
        <v>43</v>
      </c>
      <c r="D13" s="7" t="s">
        <v>21</v>
      </c>
      <c r="E13" s="37">
        <f>E14</f>
        <v>502878810</v>
      </c>
      <c r="F13" s="37">
        <f>F14</f>
        <v>343312204.51999998</v>
      </c>
      <c r="G13" s="37">
        <f>G14</f>
        <v>154623657.09999999</v>
      </c>
      <c r="H13" s="37">
        <f>F13+G13</f>
        <v>497935861.62</v>
      </c>
      <c r="I13" s="14">
        <f t="shared" si="2"/>
        <v>99.017069663364822</v>
      </c>
    </row>
    <row r="14" spans="1:9" ht="37.5" x14ac:dyDescent="0.3">
      <c r="A14" s="6" t="s">
        <v>34</v>
      </c>
      <c r="B14" s="6" t="s">
        <v>5</v>
      </c>
      <c r="C14" s="6" t="s">
        <v>11</v>
      </c>
      <c r="D14" s="7" t="s">
        <v>88</v>
      </c>
      <c r="E14" s="37">
        <v>502878810</v>
      </c>
      <c r="F14" s="37">
        <v>343312204.51999998</v>
      </c>
      <c r="G14" s="36">
        <v>154623657.09999999</v>
      </c>
      <c r="H14" s="37">
        <f>G14+F14</f>
        <v>497935861.62</v>
      </c>
      <c r="I14" s="14">
        <f t="shared" si="2"/>
        <v>99.017069663364822</v>
      </c>
    </row>
    <row r="15" spans="1:9" ht="75" x14ac:dyDescent="0.3">
      <c r="A15" s="6" t="s">
        <v>34</v>
      </c>
      <c r="B15" s="6" t="s">
        <v>12</v>
      </c>
      <c r="C15" s="6" t="s">
        <v>43</v>
      </c>
      <c r="D15" s="7" t="s">
        <v>83</v>
      </c>
      <c r="E15" s="37">
        <f>E16</f>
        <v>4112500</v>
      </c>
      <c r="F15" s="37">
        <f>F16</f>
        <v>2940640.8</v>
      </c>
      <c r="G15" s="36">
        <f t="shared" ref="G15:G22" si="3">H15-F15</f>
        <v>1449559.2000000002</v>
      </c>
      <c r="H15" s="37">
        <f>H16</f>
        <v>4390200</v>
      </c>
      <c r="I15" s="14">
        <f t="shared" si="2"/>
        <v>106.75258358662614</v>
      </c>
    </row>
    <row r="16" spans="1:9" ht="93.75" x14ac:dyDescent="0.3">
      <c r="A16" s="6" t="s">
        <v>34</v>
      </c>
      <c r="B16" s="6" t="s">
        <v>12</v>
      </c>
      <c r="C16" s="6" t="s">
        <v>11</v>
      </c>
      <c r="D16" s="7" t="s">
        <v>84</v>
      </c>
      <c r="E16" s="37">
        <v>4112500</v>
      </c>
      <c r="F16" s="37">
        <v>2940640.8</v>
      </c>
      <c r="G16" s="36">
        <f t="shared" si="3"/>
        <v>1449559.2000000002</v>
      </c>
      <c r="H16" s="37">
        <v>4390200</v>
      </c>
      <c r="I16" s="14">
        <f t="shared" si="2"/>
        <v>106.75258358662614</v>
      </c>
    </row>
    <row r="17" spans="1:10" ht="37.5" x14ac:dyDescent="0.3">
      <c r="A17" s="6" t="s">
        <v>34</v>
      </c>
      <c r="B17" s="6" t="s">
        <v>14</v>
      </c>
      <c r="C17" s="6" t="s">
        <v>43</v>
      </c>
      <c r="D17" s="7" t="s">
        <v>6</v>
      </c>
      <c r="E17" s="37">
        <v>20923000</v>
      </c>
      <c r="F17" s="37">
        <v>17288565.59</v>
      </c>
      <c r="G17" s="36">
        <f t="shared" si="3"/>
        <v>3634434.41</v>
      </c>
      <c r="H17" s="37">
        <f>E17</f>
        <v>20923000</v>
      </c>
      <c r="I17" s="14">
        <f t="shared" si="2"/>
        <v>100</v>
      </c>
    </row>
    <row r="18" spans="1:10" x14ac:dyDescent="0.3">
      <c r="A18" s="6" t="s">
        <v>34</v>
      </c>
      <c r="B18" s="6" t="s">
        <v>17</v>
      </c>
      <c r="C18" s="6" t="s">
        <v>43</v>
      </c>
      <c r="D18" s="7" t="s">
        <v>7</v>
      </c>
      <c r="E18" s="37">
        <v>4700000</v>
      </c>
      <c r="F18" s="37">
        <v>4326536.82</v>
      </c>
      <c r="G18" s="36">
        <f t="shared" si="3"/>
        <v>1373463.1799999997</v>
      </c>
      <c r="H18" s="37">
        <v>5700000</v>
      </c>
      <c r="I18" s="14">
        <f t="shared" si="2"/>
        <v>121.27659574468085</v>
      </c>
    </row>
    <row r="19" spans="1:10" ht="93.75" x14ac:dyDescent="0.3">
      <c r="A19" s="6" t="s">
        <v>34</v>
      </c>
      <c r="B19" s="6" t="s">
        <v>44</v>
      </c>
      <c r="C19" s="6" t="s">
        <v>43</v>
      </c>
      <c r="D19" s="7" t="s">
        <v>8</v>
      </c>
      <c r="E19" s="37">
        <v>5354000</v>
      </c>
      <c r="F19" s="37">
        <v>5157497.4400000004</v>
      </c>
      <c r="G19" s="36">
        <f t="shared" si="3"/>
        <v>1342502.5599999996</v>
      </c>
      <c r="H19" s="37">
        <v>6500000</v>
      </c>
      <c r="I19" s="56">
        <f t="shared" si="2"/>
        <v>121.40455734030631</v>
      </c>
    </row>
    <row r="20" spans="1:10" ht="37.5" x14ac:dyDescent="0.3">
      <c r="A20" s="6" t="s">
        <v>34</v>
      </c>
      <c r="B20" s="6" t="s">
        <v>45</v>
      </c>
      <c r="C20" s="6" t="s">
        <v>43</v>
      </c>
      <c r="D20" s="7" t="s">
        <v>9</v>
      </c>
      <c r="E20" s="37">
        <v>124423.08</v>
      </c>
      <c r="F20" s="37">
        <v>107890.32</v>
      </c>
      <c r="G20" s="36">
        <f t="shared" si="3"/>
        <v>46556.320000000007</v>
      </c>
      <c r="H20" s="37">
        <v>154446.64000000001</v>
      </c>
      <c r="I20" s="14">
        <f t="shared" si="2"/>
        <v>124.13021764129293</v>
      </c>
    </row>
    <row r="21" spans="1:10" ht="56.25" x14ac:dyDescent="0.3">
      <c r="A21" s="6" t="s">
        <v>34</v>
      </c>
      <c r="B21" s="6" t="s">
        <v>51</v>
      </c>
      <c r="C21" s="6" t="s">
        <v>43</v>
      </c>
      <c r="D21" s="7" t="s">
        <v>99</v>
      </c>
      <c r="E21" s="42">
        <v>317388.23</v>
      </c>
      <c r="F21" s="42">
        <v>581603.44999999995</v>
      </c>
      <c r="G21" s="36">
        <f t="shared" si="3"/>
        <v>118396.55000000005</v>
      </c>
      <c r="H21" s="37">
        <v>700000</v>
      </c>
      <c r="I21" s="43">
        <f t="shared" si="2"/>
        <v>220.55008152003623</v>
      </c>
      <c r="J21" s="52"/>
    </row>
    <row r="22" spans="1:10" ht="56.25" x14ac:dyDescent="0.3">
      <c r="A22" s="6" t="s">
        <v>34</v>
      </c>
      <c r="B22" s="6" t="s">
        <v>46</v>
      </c>
      <c r="C22" s="6" t="s">
        <v>43</v>
      </c>
      <c r="D22" s="7" t="s">
        <v>79</v>
      </c>
      <c r="E22" s="37">
        <v>1900000</v>
      </c>
      <c r="F22" s="37">
        <v>1095236.7</v>
      </c>
      <c r="G22" s="36">
        <f t="shared" si="3"/>
        <v>804763.3</v>
      </c>
      <c r="H22" s="37">
        <f t="shared" ref="H22" si="4">E22</f>
        <v>1900000</v>
      </c>
      <c r="I22" s="14">
        <f t="shared" si="2"/>
        <v>100</v>
      </c>
      <c r="J22" s="52"/>
    </row>
    <row r="23" spans="1:10" ht="37.5" x14ac:dyDescent="0.3">
      <c r="A23" s="6" t="s">
        <v>34</v>
      </c>
      <c r="B23" s="6" t="s">
        <v>50</v>
      </c>
      <c r="C23" s="6" t="s">
        <v>43</v>
      </c>
      <c r="D23" s="7" t="s">
        <v>10</v>
      </c>
      <c r="E23" s="42">
        <v>3504500.62</v>
      </c>
      <c r="F23" s="42">
        <v>4560579.3600000003</v>
      </c>
      <c r="G23" s="36">
        <v>1439420.64</v>
      </c>
      <c r="H23" s="37">
        <f>G23+F23</f>
        <v>6000000</v>
      </c>
      <c r="I23" s="43">
        <f t="shared" si="2"/>
        <v>171.20841599394552</v>
      </c>
      <c r="J23" s="52"/>
    </row>
    <row r="24" spans="1:10" x14ac:dyDescent="0.3">
      <c r="A24" s="6" t="s">
        <v>34</v>
      </c>
      <c r="B24" s="6" t="s">
        <v>49</v>
      </c>
      <c r="C24" s="6" t="s">
        <v>43</v>
      </c>
      <c r="D24" s="8" t="s">
        <v>20</v>
      </c>
      <c r="E24" s="55">
        <v>275504</v>
      </c>
      <c r="F24" s="42">
        <v>276823.26</v>
      </c>
      <c r="G24" s="54">
        <v>0</v>
      </c>
      <c r="H24" s="37">
        <f>G24+F24</f>
        <v>276823.26</v>
      </c>
      <c r="I24" s="43"/>
      <c r="J24" s="52"/>
    </row>
    <row r="25" spans="1:10" ht="37.5" x14ac:dyDescent="0.3">
      <c r="A25" s="40" t="s">
        <v>42</v>
      </c>
      <c r="B25" s="40" t="s">
        <v>43</v>
      </c>
      <c r="C25" s="40" t="s">
        <v>43</v>
      </c>
      <c r="D25" s="41" t="s">
        <v>22</v>
      </c>
      <c r="E25" s="42">
        <f>E26+E31+E33+E32</f>
        <v>1256401823.1399999</v>
      </c>
      <c r="F25" s="42">
        <f>F26+F31+F33+F32</f>
        <v>927792239.49000001</v>
      </c>
      <c r="G25" s="42">
        <f t="shared" ref="G25:H25" si="5">G26+G31+G33+G32</f>
        <v>328219378.05999994</v>
      </c>
      <c r="H25" s="42">
        <f t="shared" si="5"/>
        <v>1256011617.55</v>
      </c>
      <c r="I25" s="43">
        <f t="shared" si="2"/>
        <v>99.968942611924533</v>
      </c>
    </row>
    <row r="26" spans="1:10" ht="75" x14ac:dyDescent="0.3">
      <c r="A26" s="6" t="s">
        <v>42</v>
      </c>
      <c r="B26" s="6" t="s">
        <v>11</v>
      </c>
      <c r="C26" s="6" t="s">
        <v>43</v>
      </c>
      <c r="D26" s="7" t="s">
        <v>64</v>
      </c>
      <c r="E26" s="37">
        <f>E27+E28+E29+E30</f>
        <v>1253401823.1399999</v>
      </c>
      <c r="F26" s="37">
        <f t="shared" ref="F26:H26" si="6">F27+F28+F29+F30</f>
        <v>925182445.08000004</v>
      </c>
      <c r="G26" s="37">
        <f t="shared" si="6"/>
        <v>328219378.05999994</v>
      </c>
      <c r="H26" s="37">
        <f t="shared" si="6"/>
        <v>1253401823.1399999</v>
      </c>
      <c r="I26" s="14">
        <f t="shared" si="2"/>
        <v>100</v>
      </c>
    </row>
    <row r="27" spans="1:10" ht="56.25" x14ac:dyDescent="0.3">
      <c r="A27" s="6" t="s">
        <v>42</v>
      </c>
      <c r="B27" s="6" t="s">
        <v>11</v>
      </c>
      <c r="C27" s="6" t="s">
        <v>19</v>
      </c>
      <c r="D27" s="7" t="s">
        <v>94</v>
      </c>
      <c r="E27" s="37">
        <v>195443574.63999999</v>
      </c>
      <c r="F27" s="37">
        <v>144549455</v>
      </c>
      <c r="G27" s="36">
        <f>E27-F27</f>
        <v>50894119.639999986</v>
      </c>
      <c r="H27" s="37">
        <f>F27+G27</f>
        <v>195443574.63999999</v>
      </c>
      <c r="I27" s="14">
        <f t="shared" si="2"/>
        <v>100.00000000000001</v>
      </c>
    </row>
    <row r="28" spans="1:10" ht="75" x14ac:dyDescent="0.3">
      <c r="A28" s="6" t="s">
        <v>42</v>
      </c>
      <c r="B28" s="6" t="s">
        <v>11</v>
      </c>
      <c r="C28" s="6" t="s">
        <v>91</v>
      </c>
      <c r="D28" s="7" t="s">
        <v>95</v>
      </c>
      <c r="E28" s="37">
        <v>284346614.25</v>
      </c>
      <c r="F28" s="37">
        <v>198026121.75</v>
      </c>
      <c r="G28" s="36">
        <f>H28-F28</f>
        <v>86320492.5</v>
      </c>
      <c r="H28" s="37">
        <f>E28</f>
        <v>284346614.25</v>
      </c>
      <c r="I28" s="14">
        <f t="shared" si="2"/>
        <v>100</v>
      </c>
    </row>
    <row r="29" spans="1:10" ht="56.25" x14ac:dyDescent="0.3">
      <c r="A29" s="6" t="s">
        <v>42</v>
      </c>
      <c r="B29" s="6" t="s">
        <v>11</v>
      </c>
      <c r="C29" s="6" t="s">
        <v>92</v>
      </c>
      <c r="D29" s="7" t="s">
        <v>96</v>
      </c>
      <c r="E29" s="37">
        <v>704943824.25</v>
      </c>
      <c r="F29" s="37">
        <v>543504887.33000004</v>
      </c>
      <c r="G29" s="36">
        <f>E29-F29</f>
        <v>161438936.91999996</v>
      </c>
      <c r="H29" s="37">
        <f t="shared" ref="H29:H31" si="7">F29+G29</f>
        <v>704943824.25</v>
      </c>
      <c r="I29" s="14">
        <f t="shared" si="2"/>
        <v>100</v>
      </c>
    </row>
    <row r="30" spans="1:10" ht="37.5" x14ac:dyDescent="0.3">
      <c r="A30" s="40" t="s">
        <v>42</v>
      </c>
      <c r="B30" s="40" t="s">
        <v>11</v>
      </c>
      <c r="C30" s="40" t="s">
        <v>93</v>
      </c>
      <c r="D30" s="41" t="s">
        <v>33</v>
      </c>
      <c r="E30" s="42">
        <v>68667810</v>
      </c>
      <c r="F30" s="42">
        <v>39101981</v>
      </c>
      <c r="G30" s="36">
        <f>H30-F30</f>
        <v>29565829</v>
      </c>
      <c r="H30" s="37">
        <f>E30</f>
        <v>68667810</v>
      </c>
      <c r="I30" s="43">
        <f t="shared" si="2"/>
        <v>100</v>
      </c>
    </row>
    <row r="31" spans="1:10" ht="37.5" x14ac:dyDescent="0.3">
      <c r="A31" s="6" t="s">
        <v>42</v>
      </c>
      <c r="B31" s="6" t="s">
        <v>16</v>
      </c>
      <c r="C31" s="6" t="s">
        <v>43</v>
      </c>
      <c r="D31" s="7" t="s">
        <v>65</v>
      </c>
      <c r="E31" s="37">
        <v>3000000</v>
      </c>
      <c r="F31" s="37">
        <v>3000000</v>
      </c>
      <c r="G31" s="36">
        <f t="shared" ref="G31" si="8">E31-F31</f>
        <v>0</v>
      </c>
      <c r="H31" s="37">
        <f t="shared" si="7"/>
        <v>3000000</v>
      </c>
      <c r="I31" s="14">
        <f t="shared" si="2"/>
        <v>100</v>
      </c>
    </row>
    <row r="32" spans="1:10" ht="156" customHeight="1" x14ac:dyDescent="0.3">
      <c r="A32" s="6" t="s">
        <v>42</v>
      </c>
      <c r="B32" s="6" t="s">
        <v>128</v>
      </c>
      <c r="C32" s="6" t="s">
        <v>43</v>
      </c>
      <c r="D32" s="7" t="s">
        <v>129</v>
      </c>
      <c r="E32" s="37">
        <v>0</v>
      </c>
      <c r="F32" s="37">
        <v>34473.64</v>
      </c>
      <c r="G32" s="36">
        <v>0</v>
      </c>
      <c r="H32" s="37">
        <v>34473.64</v>
      </c>
      <c r="I32" s="62"/>
    </row>
    <row r="33" spans="1:9" ht="150" x14ac:dyDescent="0.3">
      <c r="A33" s="6" t="s">
        <v>42</v>
      </c>
      <c r="B33" s="6" t="s">
        <v>48</v>
      </c>
      <c r="C33" s="6" t="s">
        <v>43</v>
      </c>
      <c r="D33" s="15" t="s">
        <v>97</v>
      </c>
      <c r="E33" s="35">
        <v>0</v>
      </c>
      <c r="F33" s="36">
        <v>-424679.23</v>
      </c>
      <c r="G33" s="36">
        <v>0</v>
      </c>
      <c r="H33" s="37">
        <v>-424679.23</v>
      </c>
      <c r="I33" s="62"/>
    </row>
  </sheetData>
  <mergeCells count="11">
    <mergeCell ref="A11:C11"/>
    <mergeCell ref="A7:C8"/>
    <mergeCell ref="G8:G9"/>
    <mergeCell ref="E7:E9"/>
    <mergeCell ref="A2:I3"/>
    <mergeCell ref="A5:I5"/>
    <mergeCell ref="H8:H9"/>
    <mergeCell ref="I8:I9"/>
    <mergeCell ref="F7:F9"/>
    <mergeCell ref="D7:D9"/>
    <mergeCell ref="G7:I7"/>
  </mergeCells>
  <phoneticPr fontId="2" type="noConversion"/>
  <printOptions horizontalCentered="1"/>
  <pageMargins left="1.1811023622047245" right="0.39370078740157483" top="0.51181102362204722" bottom="0.19685039370078741" header="0.31496062992125984" footer="0"/>
  <pageSetup paperSize="9" scale="70" fitToHeight="0" orientation="landscape" r:id="rId1"/>
  <headerFooter alignWithMargins="0"/>
  <rowBreaks count="1" manualBreakCount="1">
    <brk id="1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69"/>
  <sheetViews>
    <sheetView tabSelected="1" topLeftCell="A13" workbookViewId="0">
      <selection activeCell="A51" sqref="A51:G51"/>
    </sheetView>
  </sheetViews>
  <sheetFormatPr defaultColWidth="9.33203125" defaultRowHeight="12.75" x14ac:dyDescent="0.2"/>
  <cols>
    <col min="1" max="1" width="11.83203125" style="18" customWidth="1"/>
    <col min="2" max="2" width="14.1640625" style="18" customWidth="1"/>
    <col min="3" max="3" width="77.5" style="18" customWidth="1"/>
    <col min="4" max="5" width="25" style="18" customWidth="1"/>
    <col min="6" max="6" width="28.1640625" style="18" customWidth="1"/>
    <col min="7" max="7" width="27" style="18" customWidth="1"/>
    <col min="8" max="8" width="20" style="18" customWidth="1"/>
    <col min="9" max="16384" width="9.33203125" style="18"/>
  </cols>
  <sheetData>
    <row r="1" spans="1:8" ht="18.75" x14ac:dyDescent="0.2">
      <c r="A1" s="82" t="s">
        <v>37</v>
      </c>
      <c r="B1" s="82"/>
      <c r="C1" s="82"/>
      <c r="D1" s="82"/>
      <c r="E1" s="82"/>
      <c r="F1" s="82"/>
      <c r="G1" s="82"/>
      <c r="H1" s="82"/>
    </row>
    <row r="2" spans="1:8" ht="18.75" x14ac:dyDescent="0.2">
      <c r="A2" s="17"/>
      <c r="B2" s="17"/>
      <c r="C2" s="19"/>
      <c r="D2" s="20"/>
      <c r="E2" s="20"/>
      <c r="F2" s="20"/>
      <c r="G2" s="20"/>
      <c r="H2" s="21" t="s">
        <v>78</v>
      </c>
    </row>
    <row r="3" spans="1:8" ht="18.75" x14ac:dyDescent="0.2">
      <c r="A3" s="83" t="s">
        <v>39</v>
      </c>
      <c r="B3" s="83"/>
      <c r="C3" s="84" t="s">
        <v>47</v>
      </c>
      <c r="D3" s="85" t="s">
        <v>133</v>
      </c>
      <c r="E3" s="85" t="s">
        <v>134</v>
      </c>
      <c r="F3" s="86" t="s">
        <v>35</v>
      </c>
      <c r="G3" s="86"/>
      <c r="H3" s="86"/>
    </row>
    <row r="4" spans="1:8" ht="43.5" customHeight="1" x14ac:dyDescent="0.2">
      <c r="A4" s="83"/>
      <c r="B4" s="83"/>
      <c r="C4" s="84"/>
      <c r="D4" s="85"/>
      <c r="E4" s="85"/>
      <c r="F4" s="85" t="s">
        <v>135</v>
      </c>
      <c r="G4" s="85" t="s">
        <v>125</v>
      </c>
      <c r="H4" s="85" t="s">
        <v>126</v>
      </c>
    </row>
    <row r="5" spans="1:8" ht="37.5" x14ac:dyDescent="0.2">
      <c r="A5" s="47" t="s">
        <v>40</v>
      </c>
      <c r="B5" s="47" t="s">
        <v>41</v>
      </c>
      <c r="C5" s="84"/>
      <c r="D5" s="85"/>
      <c r="E5" s="85"/>
      <c r="F5" s="85"/>
      <c r="G5" s="85"/>
      <c r="H5" s="85"/>
    </row>
    <row r="6" spans="1:8" ht="18.75" x14ac:dyDescent="0.2">
      <c r="A6" s="47" t="s">
        <v>34</v>
      </c>
      <c r="B6" s="47" t="s">
        <v>42</v>
      </c>
      <c r="C6" s="47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</row>
    <row r="7" spans="1:8" ht="18.75" x14ac:dyDescent="0.3">
      <c r="A7" s="64"/>
      <c r="B7" s="64"/>
      <c r="C7" s="97" t="s">
        <v>55</v>
      </c>
      <c r="D7" s="98">
        <f>D8+D19+D22+D28+D34+D41+D44+D49+D51+D32+D17</f>
        <v>1832244265.9500003</v>
      </c>
      <c r="E7" s="98">
        <f>E8+E19+E22+E28+E34+E41+E44+E49+E51+E17+E32</f>
        <v>1298072729.76</v>
      </c>
      <c r="F7" s="48">
        <f>G7-E7</f>
        <v>534171536.1900003</v>
      </c>
      <c r="G7" s="98">
        <f>G8+G19+G22+G28+G34+G41+G44+G49+G51+G32+G17</f>
        <v>1832244265.9500003</v>
      </c>
      <c r="H7" s="65">
        <f t="shared" ref="H7:H54" si="0">G7/D7*100</f>
        <v>100</v>
      </c>
    </row>
    <row r="8" spans="1:8" ht="18.75" x14ac:dyDescent="0.2">
      <c r="A8" s="50" t="s">
        <v>5</v>
      </c>
      <c r="B8" s="51" t="s">
        <v>43</v>
      </c>
      <c r="C8" s="99" t="s">
        <v>106</v>
      </c>
      <c r="D8" s="60">
        <f>D9+D10+D11+D12+D13+D15+D16</f>
        <v>119098047</v>
      </c>
      <c r="E8" s="60">
        <f>E9+E10+E11+E12+E13+E15+E16</f>
        <v>75054733.840000004</v>
      </c>
      <c r="F8" s="48">
        <f t="shared" ref="F8" si="1">G8-E8</f>
        <v>41847380.61999999</v>
      </c>
      <c r="G8" s="60">
        <f>G9+G10+G11+G12+G13+G15+G16</f>
        <v>116902114.45999999</v>
      </c>
      <c r="H8" s="65">
        <f>G8/D8*100</f>
        <v>98.156197691470112</v>
      </c>
    </row>
    <row r="9" spans="1:8" ht="56.25" x14ac:dyDescent="0.2">
      <c r="A9" s="50" t="s">
        <v>5</v>
      </c>
      <c r="B9" s="51" t="s">
        <v>11</v>
      </c>
      <c r="C9" s="49" t="s">
        <v>100</v>
      </c>
      <c r="D9" s="60">
        <v>3178412.23</v>
      </c>
      <c r="E9" s="61">
        <v>2303331.7000000002</v>
      </c>
      <c r="F9" s="48">
        <f>G9-E9</f>
        <v>875080.5299999998</v>
      </c>
      <c r="G9" s="60">
        <v>3178412.23</v>
      </c>
      <c r="H9" s="59">
        <f t="shared" si="0"/>
        <v>100</v>
      </c>
    </row>
    <row r="10" spans="1:8" ht="75" x14ac:dyDescent="0.2">
      <c r="A10" s="50" t="s">
        <v>5</v>
      </c>
      <c r="B10" s="51" t="s">
        <v>12</v>
      </c>
      <c r="C10" s="49" t="s">
        <v>28</v>
      </c>
      <c r="D10" s="60">
        <v>1222835</v>
      </c>
      <c r="E10" s="61">
        <v>762274.14</v>
      </c>
      <c r="F10" s="48">
        <f t="shared" ref="F10:F16" si="2">G10-E10</f>
        <v>460560.86</v>
      </c>
      <c r="G10" s="60">
        <v>1222835</v>
      </c>
      <c r="H10" s="59">
        <f t="shared" si="0"/>
        <v>100</v>
      </c>
    </row>
    <row r="11" spans="1:8" ht="75" x14ac:dyDescent="0.2">
      <c r="A11" s="50" t="s">
        <v>5</v>
      </c>
      <c r="B11" s="51" t="s">
        <v>13</v>
      </c>
      <c r="C11" s="49" t="s">
        <v>27</v>
      </c>
      <c r="D11" s="60">
        <v>37927042.119999997</v>
      </c>
      <c r="E11" s="61">
        <v>26768087.210000001</v>
      </c>
      <c r="F11" s="48">
        <f t="shared" si="2"/>
        <v>11158954.909999996</v>
      </c>
      <c r="G11" s="60">
        <v>37927042.119999997</v>
      </c>
      <c r="H11" s="59">
        <f t="shared" si="0"/>
        <v>100</v>
      </c>
    </row>
    <row r="12" spans="1:8" ht="18.75" x14ac:dyDescent="0.2">
      <c r="A12" s="50" t="s">
        <v>5</v>
      </c>
      <c r="B12" s="51" t="s">
        <v>14</v>
      </c>
      <c r="C12" s="49" t="s">
        <v>86</v>
      </c>
      <c r="D12" s="60">
        <v>352.82</v>
      </c>
      <c r="E12" s="61"/>
      <c r="F12" s="60">
        <v>352.82</v>
      </c>
      <c r="G12" s="60">
        <v>352.82</v>
      </c>
      <c r="H12" s="63">
        <f t="shared" si="0"/>
        <v>100</v>
      </c>
    </row>
    <row r="13" spans="1:8" ht="56.25" x14ac:dyDescent="0.2">
      <c r="A13" s="50" t="s">
        <v>5</v>
      </c>
      <c r="B13" s="51" t="s">
        <v>15</v>
      </c>
      <c r="C13" s="49" t="s">
        <v>101</v>
      </c>
      <c r="D13" s="60">
        <v>22195151</v>
      </c>
      <c r="E13" s="61">
        <v>16302396.32</v>
      </c>
      <c r="F13" s="48">
        <f t="shared" si="2"/>
        <v>5892754.6799999997</v>
      </c>
      <c r="G13" s="60">
        <v>22195151</v>
      </c>
      <c r="H13" s="59">
        <f t="shared" si="0"/>
        <v>100</v>
      </c>
    </row>
    <row r="14" spans="1:8" ht="18.75" hidden="1" x14ac:dyDescent="0.2">
      <c r="A14" s="50" t="s">
        <v>5</v>
      </c>
      <c r="B14" s="51" t="s">
        <v>16</v>
      </c>
      <c r="C14" s="49" t="s">
        <v>89</v>
      </c>
      <c r="D14" s="60"/>
      <c r="E14" s="61"/>
      <c r="F14" s="48">
        <f t="shared" si="2"/>
        <v>0</v>
      </c>
      <c r="G14" s="60"/>
      <c r="H14" s="59" t="e">
        <f t="shared" si="0"/>
        <v>#DIV/0!</v>
      </c>
    </row>
    <row r="15" spans="1:8" ht="18.75" x14ac:dyDescent="0.2">
      <c r="A15" s="50" t="s">
        <v>5</v>
      </c>
      <c r="B15" s="51">
        <v>11</v>
      </c>
      <c r="C15" s="49" t="s">
        <v>24</v>
      </c>
      <c r="D15" s="60">
        <v>2195932.54</v>
      </c>
      <c r="E15" s="61"/>
      <c r="F15" s="48"/>
      <c r="G15" s="60"/>
      <c r="H15" s="59"/>
    </row>
    <row r="16" spans="1:8" ht="18.75" x14ac:dyDescent="0.2">
      <c r="A16" s="50" t="s">
        <v>5</v>
      </c>
      <c r="B16" s="51">
        <v>13</v>
      </c>
      <c r="C16" s="49" t="s">
        <v>29</v>
      </c>
      <c r="D16" s="60">
        <v>52378321.289999999</v>
      </c>
      <c r="E16" s="61">
        <v>28918644.469999999</v>
      </c>
      <c r="F16" s="48">
        <f t="shared" si="2"/>
        <v>23459676.82</v>
      </c>
      <c r="G16" s="60">
        <v>52378321.289999999</v>
      </c>
      <c r="H16" s="59">
        <f t="shared" si="0"/>
        <v>100</v>
      </c>
    </row>
    <row r="17" spans="1:8" ht="18.75" x14ac:dyDescent="0.2">
      <c r="A17" s="50" t="s">
        <v>11</v>
      </c>
      <c r="B17" s="51" t="s">
        <v>43</v>
      </c>
      <c r="C17" s="49" t="s">
        <v>119</v>
      </c>
      <c r="D17" s="60">
        <f>D18</f>
        <v>157000</v>
      </c>
      <c r="E17" s="61"/>
      <c r="F17" s="61">
        <f t="shared" ref="F17" si="3">G17-E17</f>
        <v>157000</v>
      </c>
      <c r="G17" s="60">
        <f t="shared" ref="G17" si="4">D17</f>
        <v>157000</v>
      </c>
      <c r="H17" s="65">
        <f t="shared" si="0"/>
        <v>100</v>
      </c>
    </row>
    <row r="18" spans="1:8" ht="18.75" x14ac:dyDescent="0.2">
      <c r="A18" s="50" t="s">
        <v>11</v>
      </c>
      <c r="B18" s="51" t="s">
        <v>13</v>
      </c>
      <c r="C18" s="49" t="s">
        <v>120</v>
      </c>
      <c r="D18" s="60">
        <v>157000</v>
      </c>
      <c r="E18" s="61"/>
      <c r="F18" s="61">
        <v>157000</v>
      </c>
      <c r="G18" s="60">
        <v>157000</v>
      </c>
      <c r="H18" s="65">
        <f t="shared" si="0"/>
        <v>100</v>
      </c>
    </row>
    <row r="19" spans="1:8" ht="37.5" x14ac:dyDescent="0.2">
      <c r="A19" s="50" t="s">
        <v>12</v>
      </c>
      <c r="B19" s="51" t="s">
        <v>43</v>
      </c>
      <c r="C19" s="99" t="s">
        <v>107</v>
      </c>
      <c r="D19" s="60">
        <f>D20+D21</f>
        <v>6485885.2999999998</v>
      </c>
      <c r="E19" s="60">
        <f>E20+E21</f>
        <v>5678408</v>
      </c>
      <c r="F19" s="44">
        <f>G19-E19</f>
        <v>807477.29999999981</v>
      </c>
      <c r="G19" s="60">
        <f>G20+G21</f>
        <v>6485885.2999999998</v>
      </c>
      <c r="H19" s="65">
        <f t="shared" si="0"/>
        <v>100</v>
      </c>
    </row>
    <row r="20" spans="1:8" ht="75" x14ac:dyDescent="0.2">
      <c r="A20" s="50" t="s">
        <v>12</v>
      </c>
      <c r="B20" s="51" t="s">
        <v>19</v>
      </c>
      <c r="C20" s="49" t="s">
        <v>118</v>
      </c>
      <c r="D20" s="60">
        <v>6395885.2999999998</v>
      </c>
      <c r="E20" s="61">
        <v>5628408</v>
      </c>
      <c r="F20" s="48">
        <f t="shared" ref="F20:F21" si="5">G20-E20</f>
        <v>767477.29999999981</v>
      </c>
      <c r="G20" s="60">
        <v>6395885.2999999998</v>
      </c>
      <c r="H20" s="65">
        <f t="shared" si="0"/>
        <v>100</v>
      </c>
    </row>
    <row r="21" spans="1:8" ht="37.5" x14ac:dyDescent="0.2">
      <c r="A21" s="50" t="s">
        <v>12</v>
      </c>
      <c r="B21" s="51">
        <v>14</v>
      </c>
      <c r="C21" s="49" t="s">
        <v>102</v>
      </c>
      <c r="D21" s="60">
        <v>90000</v>
      </c>
      <c r="E21" s="61">
        <v>50000</v>
      </c>
      <c r="F21" s="48">
        <f t="shared" si="5"/>
        <v>40000</v>
      </c>
      <c r="G21" s="60">
        <v>90000</v>
      </c>
      <c r="H21" s="65">
        <f t="shared" si="0"/>
        <v>100</v>
      </c>
    </row>
    <row r="22" spans="1:8" ht="18.75" x14ac:dyDescent="0.2">
      <c r="A22" s="50" t="s">
        <v>13</v>
      </c>
      <c r="B22" s="51" t="s">
        <v>43</v>
      </c>
      <c r="C22" s="99" t="s">
        <v>108</v>
      </c>
      <c r="D22" s="60">
        <f>D23+D24+D25+D26+D27</f>
        <v>44106379.340000004</v>
      </c>
      <c r="E22" s="60">
        <f>E23+E24+E25+E26+E27</f>
        <v>25562010.469999999</v>
      </c>
      <c r="F22" s="44">
        <f>G22-E22</f>
        <v>18544368.870000005</v>
      </c>
      <c r="G22" s="60">
        <f>G23+G24+G25+G26+G27</f>
        <v>44106379.340000004</v>
      </c>
      <c r="H22" s="65">
        <f t="shared" si="0"/>
        <v>100</v>
      </c>
    </row>
    <row r="23" spans="1:8" ht="18.75" x14ac:dyDescent="0.2">
      <c r="A23" s="50" t="s">
        <v>13</v>
      </c>
      <c r="B23" s="51" t="s">
        <v>5</v>
      </c>
      <c r="C23" s="49" t="s">
        <v>30</v>
      </c>
      <c r="D23" s="60">
        <v>1254421.68</v>
      </c>
      <c r="E23" s="61">
        <v>1254421.68</v>
      </c>
      <c r="F23" s="48"/>
      <c r="G23" s="60">
        <v>1254421.68</v>
      </c>
      <c r="H23" s="59">
        <f t="shared" si="0"/>
        <v>100</v>
      </c>
    </row>
    <row r="24" spans="1:8" ht="18.75" x14ac:dyDescent="0.2">
      <c r="A24" s="50" t="s">
        <v>13</v>
      </c>
      <c r="B24" s="51" t="s">
        <v>14</v>
      </c>
      <c r="C24" s="49" t="s">
        <v>25</v>
      </c>
      <c r="D24" s="60">
        <v>7343390.6900000004</v>
      </c>
      <c r="E24" s="61">
        <v>4624899.0599999996</v>
      </c>
      <c r="F24" s="48">
        <f t="shared" ref="F24:F27" si="6">G24-E24</f>
        <v>2718491.6300000008</v>
      </c>
      <c r="G24" s="60">
        <v>7343390.6900000004</v>
      </c>
      <c r="H24" s="59">
        <f t="shared" si="0"/>
        <v>100</v>
      </c>
    </row>
    <row r="25" spans="1:8" ht="18.75" x14ac:dyDescent="0.2">
      <c r="A25" s="50" t="s">
        <v>13</v>
      </c>
      <c r="B25" s="51" t="s">
        <v>17</v>
      </c>
      <c r="C25" s="49" t="s">
        <v>87</v>
      </c>
      <c r="D25" s="60">
        <v>22759697.460000001</v>
      </c>
      <c r="E25" s="61">
        <v>13593151.359999999</v>
      </c>
      <c r="F25" s="48">
        <f t="shared" si="6"/>
        <v>9166546.1000000015</v>
      </c>
      <c r="G25" s="60">
        <v>22759697.460000001</v>
      </c>
      <c r="H25" s="59">
        <f t="shared" si="0"/>
        <v>100</v>
      </c>
    </row>
    <row r="26" spans="1:8" ht="18.75" x14ac:dyDescent="0.2">
      <c r="A26" s="50" t="s">
        <v>13</v>
      </c>
      <c r="B26" s="51" t="s">
        <v>18</v>
      </c>
      <c r="C26" s="49" t="s">
        <v>72</v>
      </c>
      <c r="D26" s="60">
        <v>8004879.5099999998</v>
      </c>
      <c r="E26" s="61">
        <v>4752088.37</v>
      </c>
      <c r="F26" s="48">
        <f t="shared" si="6"/>
        <v>3252791.1399999997</v>
      </c>
      <c r="G26" s="60">
        <v>8004879.5099999998</v>
      </c>
      <c r="H26" s="59">
        <f t="shared" si="0"/>
        <v>100</v>
      </c>
    </row>
    <row r="27" spans="1:8" ht="18.75" x14ac:dyDescent="0.2">
      <c r="A27" s="50" t="s">
        <v>13</v>
      </c>
      <c r="B27" s="51">
        <v>12</v>
      </c>
      <c r="C27" s="49" t="s">
        <v>26</v>
      </c>
      <c r="D27" s="60">
        <v>4743990</v>
      </c>
      <c r="E27" s="61">
        <v>1337450</v>
      </c>
      <c r="F27" s="48">
        <f t="shared" si="6"/>
        <v>3406540</v>
      </c>
      <c r="G27" s="60">
        <v>4743990</v>
      </c>
      <c r="H27" s="59">
        <f t="shared" si="0"/>
        <v>100</v>
      </c>
    </row>
    <row r="28" spans="1:8" ht="18.75" x14ac:dyDescent="0.2">
      <c r="A28" s="50" t="s">
        <v>14</v>
      </c>
      <c r="B28" s="51" t="s">
        <v>43</v>
      </c>
      <c r="C28" s="99" t="s">
        <v>109</v>
      </c>
      <c r="D28" s="60">
        <f>D29+D30+D31</f>
        <v>25243800.309999999</v>
      </c>
      <c r="E28" s="60">
        <f>E29+E30+E31</f>
        <v>13345655.01</v>
      </c>
      <c r="F28" s="48">
        <f t="shared" ref="F28:F54" si="7">G28-E28</f>
        <v>13094077.840000002</v>
      </c>
      <c r="G28" s="60">
        <f>G29+G30+G31</f>
        <v>26439732.850000001</v>
      </c>
      <c r="H28" s="59">
        <f t="shared" si="0"/>
        <v>104.73752971150803</v>
      </c>
    </row>
    <row r="29" spans="1:8" ht="18.75" x14ac:dyDescent="0.2">
      <c r="A29" s="50" t="s">
        <v>14</v>
      </c>
      <c r="B29" s="51" t="s">
        <v>5</v>
      </c>
      <c r="C29" s="49" t="s">
        <v>82</v>
      </c>
      <c r="D29" s="60">
        <v>674845.32</v>
      </c>
      <c r="E29" s="61">
        <v>449896.88</v>
      </c>
      <c r="F29" s="48">
        <f t="shared" si="7"/>
        <v>224948.43999999994</v>
      </c>
      <c r="G29" s="60">
        <v>674845.32</v>
      </c>
      <c r="H29" s="59">
        <f t="shared" si="0"/>
        <v>100</v>
      </c>
    </row>
    <row r="30" spans="1:8" ht="18.75" x14ac:dyDescent="0.2">
      <c r="A30" s="50" t="s">
        <v>14</v>
      </c>
      <c r="B30" s="51" t="s">
        <v>11</v>
      </c>
      <c r="C30" s="49" t="s">
        <v>85</v>
      </c>
      <c r="D30" s="60">
        <v>22068954.989999998</v>
      </c>
      <c r="E30" s="61">
        <v>11731566.449999999</v>
      </c>
      <c r="F30" s="48">
        <f t="shared" si="7"/>
        <v>11533321.080000002</v>
      </c>
      <c r="G30" s="60">
        <v>23264887.530000001</v>
      </c>
      <c r="H30" s="59">
        <f t="shared" si="0"/>
        <v>105.41907190685697</v>
      </c>
    </row>
    <row r="31" spans="1:8" ht="18.75" x14ac:dyDescent="0.2">
      <c r="A31" s="50" t="s">
        <v>14</v>
      </c>
      <c r="B31" s="51" t="s">
        <v>12</v>
      </c>
      <c r="C31" s="49" t="s">
        <v>110</v>
      </c>
      <c r="D31" s="60">
        <v>2500000</v>
      </c>
      <c r="E31" s="61">
        <v>1164191.68</v>
      </c>
      <c r="F31" s="48">
        <f t="shared" si="7"/>
        <v>1335808.32</v>
      </c>
      <c r="G31" s="60">
        <v>2500000</v>
      </c>
      <c r="H31" s="59">
        <f t="shared" si="0"/>
        <v>100</v>
      </c>
    </row>
    <row r="32" spans="1:8" ht="18.75" x14ac:dyDescent="0.2">
      <c r="A32" s="50" t="s">
        <v>15</v>
      </c>
      <c r="B32" s="51" t="s">
        <v>43</v>
      </c>
      <c r="C32" s="49" t="s">
        <v>116</v>
      </c>
      <c r="D32" s="60">
        <f>D33</f>
        <v>2880628.86</v>
      </c>
      <c r="E32" s="61">
        <f>E33</f>
        <v>4300</v>
      </c>
      <c r="F32" s="48">
        <f t="shared" si="7"/>
        <v>2876328.86</v>
      </c>
      <c r="G32" s="60">
        <f>G33</f>
        <v>2880628.86</v>
      </c>
      <c r="H32" s="59">
        <f t="shared" si="0"/>
        <v>100</v>
      </c>
    </row>
    <row r="33" spans="1:8" ht="27" customHeight="1" x14ac:dyDescent="0.2">
      <c r="A33" s="50" t="s">
        <v>15</v>
      </c>
      <c r="B33" s="51" t="s">
        <v>14</v>
      </c>
      <c r="C33" s="57" t="s">
        <v>117</v>
      </c>
      <c r="D33" s="60">
        <v>2880628.86</v>
      </c>
      <c r="E33" s="61">
        <v>4300</v>
      </c>
      <c r="F33" s="48">
        <f t="shared" si="7"/>
        <v>2876328.86</v>
      </c>
      <c r="G33" s="60">
        <v>2880628.86</v>
      </c>
      <c r="H33" s="59">
        <v>100</v>
      </c>
    </row>
    <row r="34" spans="1:8" ht="18.75" x14ac:dyDescent="0.2">
      <c r="A34" s="50" t="s">
        <v>16</v>
      </c>
      <c r="B34" s="51" t="s">
        <v>43</v>
      </c>
      <c r="C34" s="99" t="s">
        <v>111</v>
      </c>
      <c r="D34" s="60">
        <f>D35+D36+D37+D38+D39+D40</f>
        <v>1218465612.9200001</v>
      </c>
      <c r="E34" s="60">
        <f>E35+E36+E37+E38+E39+E40</f>
        <v>891469405.31999993</v>
      </c>
      <c r="F34" s="48">
        <f t="shared" si="7"/>
        <v>326996207.60000014</v>
      </c>
      <c r="G34" s="60">
        <f>G35+G36+G37+G38+G39+G40</f>
        <v>1218465612.9200001</v>
      </c>
      <c r="H34" s="59">
        <f t="shared" si="0"/>
        <v>100</v>
      </c>
    </row>
    <row r="35" spans="1:8" ht="18.75" x14ac:dyDescent="0.2">
      <c r="A35" s="50" t="s">
        <v>16</v>
      </c>
      <c r="B35" s="51" t="s">
        <v>5</v>
      </c>
      <c r="C35" s="49" t="s">
        <v>31</v>
      </c>
      <c r="D35" s="60">
        <v>259502825.30000001</v>
      </c>
      <c r="E35" s="61">
        <v>186320556.80000001</v>
      </c>
      <c r="F35" s="48">
        <f t="shared" si="7"/>
        <v>73182268.5</v>
      </c>
      <c r="G35" s="60">
        <v>259502825.30000001</v>
      </c>
      <c r="H35" s="59">
        <f t="shared" si="0"/>
        <v>100</v>
      </c>
    </row>
    <row r="36" spans="1:8" ht="18.75" x14ac:dyDescent="0.2">
      <c r="A36" s="50" t="s">
        <v>16</v>
      </c>
      <c r="B36" s="51" t="s">
        <v>11</v>
      </c>
      <c r="C36" s="49" t="s">
        <v>0</v>
      </c>
      <c r="D36" s="60">
        <v>639391628.38999999</v>
      </c>
      <c r="E36" s="61">
        <v>481848630.80000001</v>
      </c>
      <c r="F36" s="48">
        <f t="shared" si="7"/>
        <v>157542997.58999997</v>
      </c>
      <c r="G36" s="60">
        <v>639391628.38999999</v>
      </c>
      <c r="H36" s="59">
        <f t="shared" si="0"/>
        <v>100</v>
      </c>
    </row>
    <row r="37" spans="1:8" ht="18.75" x14ac:dyDescent="0.2">
      <c r="A37" s="50" t="s">
        <v>16</v>
      </c>
      <c r="B37" s="51" t="s">
        <v>12</v>
      </c>
      <c r="C37" s="49" t="s">
        <v>90</v>
      </c>
      <c r="D37" s="60">
        <v>135654817.66999999</v>
      </c>
      <c r="E37" s="61">
        <v>91833293.540000007</v>
      </c>
      <c r="F37" s="48">
        <f t="shared" si="7"/>
        <v>43821524.12999998</v>
      </c>
      <c r="G37" s="60">
        <v>135654817.66999999</v>
      </c>
      <c r="H37" s="59">
        <f t="shared" si="0"/>
        <v>100</v>
      </c>
    </row>
    <row r="38" spans="1:8" ht="37.5" x14ac:dyDescent="0.2">
      <c r="A38" s="50" t="s">
        <v>16</v>
      </c>
      <c r="B38" s="51" t="s">
        <v>14</v>
      </c>
      <c r="C38" s="49" t="s">
        <v>103</v>
      </c>
      <c r="D38" s="60">
        <v>409900</v>
      </c>
      <c r="E38" s="61">
        <v>205900</v>
      </c>
      <c r="F38" s="48">
        <f t="shared" si="7"/>
        <v>204000</v>
      </c>
      <c r="G38" s="60">
        <v>409900</v>
      </c>
      <c r="H38" s="59">
        <f t="shared" si="0"/>
        <v>100</v>
      </c>
    </row>
    <row r="39" spans="1:8" ht="18.75" x14ac:dyDescent="0.2">
      <c r="A39" s="50" t="s">
        <v>16</v>
      </c>
      <c r="B39" s="51" t="s">
        <v>16</v>
      </c>
      <c r="C39" s="49" t="s">
        <v>104</v>
      </c>
      <c r="D39" s="60">
        <v>11578201.92</v>
      </c>
      <c r="E39" s="61">
        <v>6828493.9100000001</v>
      </c>
      <c r="F39" s="48">
        <f t="shared" si="7"/>
        <v>4749708.01</v>
      </c>
      <c r="G39" s="60">
        <v>11578201.92</v>
      </c>
      <c r="H39" s="59">
        <f t="shared" si="0"/>
        <v>100</v>
      </c>
    </row>
    <row r="40" spans="1:8" ht="18.75" x14ac:dyDescent="0.2">
      <c r="A40" s="50" t="s">
        <v>16</v>
      </c>
      <c r="B40" s="51" t="s">
        <v>18</v>
      </c>
      <c r="C40" s="49" t="s">
        <v>1</v>
      </c>
      <c r="D40" s="60">
        <v>171928239.63999999</v>
      </c>
      <c r="E40" s="61">
        <v>124432530.27</v>
      </c>
      <c r="F40" s="48">
        <f t="shared" si="7"/>
        <v>47495709.36999999</v>
      </c>
      <c r="G40" s="60">
        <v>171928239.63999999</v>
      </c>
      <c r="H40" s="59">
        <f t="shared" si="0"/>
        <v>100</v>
      </c>
    </row>
    <row r="41" spans="1:8" ht="18.75" x14ac:dyDescent="0.2">
      <c r="A41" s="50" t="s">
        <v>17</v>
      </c>
      <c r="B41" s="51" t="s">
        <v>43</v>
      </c>
      <c r="C41" s="99" t="s">
        <v>112</v>
      </c>
      <c r="D41" s="60">
        <f>D42+D43</f>
        <v>222142881.18000001</v>
      </c>
      <c r="E41" s="60">
        <f>E42+E43</f>
        <v>150724445.50999999</v>
      </c>
      <c r="F41" s="48">
        <f t="shared" si="7"/>
        <v>71418435.670000017</v>
      </c>
      <c r="G41" s="60">
        <f>G42+G43</f>
        <v>222142881.18000001</v>
      </c>
      <c r="H41" s="59">
        <f t="shared" si="0"/>
        <v>100</v>
      </c>
    </row>
    <row r="42" spans="1:8" ht="18.75" x14ac:dyDescent="0.2">
      <c r="A42" s="50" t="s">
        <v>17</v>
      </c>
      <c r="B42" s="51" t="s">
        <v>5</v>
      </c>
      <c r="C42" s="49" t="s">
        <v>2</v>
      </c>
      <c r="D42" s="60">
        <v>154996825.16</v>
      </c>
      <c r="E42" s="61">
        <v>103664885.40000001</v>
      </c>
      <c r="F42" s="48">
        <f t="shared" si="7"/>
        <v>51331939.75999999</v>
      </c>
      <c r="G42" s="60">
        <v>154996825.16</v>
      </c>
      <c r="H42" s="59">
        <f t="shared" si="0"/>
        <v>100</v>
      </c>
    </row>
    <row r="43" spans="1:8" ht="37.5" x14ac:dyDescent="0.2">
      <c r="A43" s="50" t="s">
        <v>17</v>
      </c>
      <c r="B43" s="51" t="s">
        <v>13</v>
      </c>
      <c r="C43" s="58" t="s">
        <v>73</v>
      </c>
      <c r="D43" s="60">
        <v>67146056.019999996</v>
      </c>
      <c r="E43" s="61">
        <v>47059560.109999999</v>
      </c>
      <c r="F43" s="48">
        <f t="shared" si="7"/>
        <v>20086495.909999996</v>
      </c>
      <c r="G43" s="60">
        <v>67146056.019999996</v>
      </c>
      <c r="H43" s="59">
        <f t="shared" si="0"/>
        <v>100</v>
      </c>
    </row>
    <row r="44" spans="1:8" ht="18.75" x14ac:dyDescent="0.2">
      <c r="A44" s="50">
        <v>10</v>
      </c>
      <c r="B44" s="51" t="s">
        <v>43</v>
      </c>
      <c r="C44" s="99" t="s">
        <v>113</v>
      </c>
      <c r="D44" s="60">
        <f>D45+D46+D47+D48</f>
        <v>35452618.630000003</v>
      </c>
      <c r="E44" s="60">
        <f>E45+E46+E47+E48</f>
        <v>22506854.110000003</v>
      </c>
      <c r="F44" s="48">
        <f t="shared" si="7"/>
        <v>13445764.52</v>
      </c>
      <c r="G44" s="60">
        <f>G45+G46+G47+G48</f>
        <v>35952618.630000003</v>
      </c>
      <c r="H44" s="59">
        <f t="shared" si="0"/>
        <v>101.41033305668682</v>
      </c>
    </row>
    <row r="45" spans="1:8" ht="18.75" x14ac:dyDescent="0.2">
      <c r="A45" s="50">
        <v>10</v>
      </c>
      <c r="B45" s="51" t="s">
        <v>5</v>
      </c>
      <c r="C45" s="49" t="s">
        <v>3</v>
      </c>
      <c r="D45" s="60">
        <v>9793547.7599999998</v>
      </c>
      <c r="E45" s="61">
        <v>7352592.4100000001</v>
      </c>
      <c r="F45" s="48">
        <f t="shared" si="7"/>
        <v>2440955.3499999996</v>
      </c>
      <c r="G45" s="60">
        <v>9793547.7599999998</v>
      </c>
      <c r="H45" s="59">
        <f t="shared" si="0"/>
        <v>100</v>
      </c>
    </row>
    <row r="46" spans="1:8" ht="18.75" x14ac:dyDescent="0.2">
      <c r="A46" s="50">
        <v>10</v>
      </c>
      <c r="B46" s="51" t="s">
        <v>12</v>
      </c>
      <c r="C46" s="49" t="s">
        <v>4</v>
      </c>
      <c r="D46" s="60">
        <v>2445000</v>
      </c>
      <c r="E46" s="61">
        <v>1693993.34</v>
      </c>
      <c r="F46" s="48">
        <f t="shared" si="7"/>
        <v>1251006.6599999999</v>
      </c>
      <c r="G46" s="60">
        <v>2945000</v>
      </c>
      <c r="H46" s="59">
        <f t="shared" si="0"/>
        <v>120.44989775051124</v>
      </c>
    </row>
    <row r="47" spans="1:8" ht="18.75" x14ac:dyDescent="0.2">
      <c r="A47" s="50">
        <v>10</v>
      </c>
      <c r="B47" s="51" t="s">
        <v>13</v>
      </c>
      <c r="C47" s="49" t="s">
        <v>32</v>
      </c>
      <c r="D47" s="60">
        <v>17248596.870000001</v>
      </c>
      <c r="E47" s="61">
        <v>9469600.7400000002</v>
      </c>
      <c r="F47" s="48">
        <f t="shared" si="7"/>
        <v>7778996.1300000008</v>
      </c>
      <c r="G47" s="60">
        <v>17248596.870000001</v>
      </c>
      <c r="H47" s="59">
        <f t="shared" si="0"/>
        <v>100</v>
      </c>
    </row>
    <row r="48" spans="1:8" ht="18.75" x14ac:dyDescent="0.2">
      <c r="A48" s="50">
        <v>10</v>
      </c>
      <c r="B48" s="51" t="s">
        <v>15</v>
      </c>
      <c r="C48" s="49" t="s">
        <v>74</v>
      </c>
      <c r="D48" s="60">
        <v>5965474</v>
      </c>
      <c r="E48" s="61">
        <v>3990667.62</v>
      </c>
      <c r="F48" s="48">
        <f t="shared" si="7"/>
        <v>1974806.38</v>
      </c>
      <c r="G48" s="60">
        <v>5965474</v>
      </c>
      <c r="H48" s="59">
        <f t="shared" si="0"/>
        <v>100</v>
      </c>
    </row>
    <row r="49" spans="1:8" ht="18.75" x14ac:dyDescent="0.2">
      <c r="A49" s="50">
        <v>11</v>
      </c>
      <c r="B49" s="51" t="s">
        <v>11</v>
      </c>
      <c r="C49" s="99" t="s">
        <v>114</v>
      </c>
      <c r="D49" s="60">
        <f>D50</f>
        <v>43376227.719999999</v>
      </c>
      <c r="E49" s="60">
        <f>E50</f>
        <v>28756181.829999998</v>
      </c>
      <c r="F49" s="48">
        <f t="shared" si="7"/>
        <v>14620045.890000001</v>
      </c>
      <c r="G49" s="60">
        <f>G50</f>
        <v>43376227.719999999</v>
      </c>
      <c r="H49" s="59">
        <f t="shared" si="0"/>
        <v>100</v>
      </c>
    </row>
    <row r="50" spans="1:8" ht="18.75" x14ac:dyDescent="0.2">
      <c r="A50" s="50">
        <v>11</v>
      </c>
      <c r="B50" s="51" t="s">
        <v>11</v>
      </c>
      <c r="C50" s="49" t="s">
        <v>75</v>
      </c>
      <c r="D50" s="60">
        <v>43376227.719999999</v>
      </c>
      <c r="E50" s="61">
        <v>28756181.829999998</v>
      </c>
      <c r="F50" s="48">
        <f t="shared" si="7"/>
        <v>14620045.890000001</v>
      </c>
      <c r="G50" s="60">
        <v>43376227.719999999</v>
      </c>
      <c r="H50" s="59">
        <f t="shared" si="0"/>
        <v>100</v>
      </c>
    </row>
    <row r="51" spans="1:8" ht="56.25" x14ac:dyDescent="0.2">
      <c r="A51" s="50">
        <v>14</v>
      </c>
      <c r="B51" s="51" t="s">
        <v>43</v>
      </c>
      <c r="C51" s="99" t="s">
        <v>115</v>
      </c>
      <c r="D51" s="60">
        <f>D52+D54</f>
        <v>114835184.69</v>
      </c>
      <c r="E51" s="60">
        <f>E52+E54</f>
        <v>84970735.670000002</v>
      </c>
      <c r="F51" s="48">
        <f t="shared" si="7"/>
        <v>30364449.019999996</v>
      </c>
      <c r="G51" s="60">
        <f>G52+G54</f>
        <v>115335184.69</v>
      </c>
      <c r="H51" s="59">
        <f t="shared" si="0"/>
        <v>100.43540662328341</v>
      </c>
    </row>
    <row r="52" spans="1:8" ht="56.25" x14ac:dyDescent="0.2">
      <c r="A52" s="50">
        <v>14</v>
      </c>
      <c r="B52" s="51" t="s">
        <v>5</v>
      </c>
      <c r="C52" s="49" t="s">
        <v>76</v>
      </c>
      <c r="D52" s="60">
        <v>86725867</v>
      </c>
      <c r="E52" s="61">
        <v>67015440</v>
      </c>
      <c r="F52" s="48">
        <f t="shared" si="7"/>
        <v>19710427</v>
      </c>
      <c r="G52" s="60">
        <v>86725867</v>
      </c>
      <c r="H52" s="59">
        <f t="shared" si="0"/>
        <v>100</v>
      </c>
    </row>
    <row r="53" spans="1:8" ht="18.75" hidden="1" x14ac:dyDescent="0.2">
      <c r="A53" s="50">
        <v>14</v>
      </c>
      <c r="B53" s="51" t="s">
        <v>11</v>
      </c>
      <c r="C53" s="49" t="s">
        <v>77</v>
      </c>
      <c r="D53" s="60"/>
      <c r="E53" s="61"/>
      <c r="F53" s="48">
        <f t="shared" si="7"/>
        <v>0</v>
      </c>
      <c r="G53" s="60"/>
      <c r="H53" s="59" t="e">
        <f t="shared" si="0"/>
        <v>#DIV/0!</v>
      </c>
    </row>
    <row r="54" spans="1:8" ht="37.5" x14ac:dyDescent="0.2">
      <c r="A54" s="50">
        <v>14</v>
      </c>
      <c r="B54" s="51" t="s">
        <v>12</v>
      </c>
      <c r="C54" s="49" t="s">
        <v>105</v>
      </c>
      <c r="D54" s="60">
        <v>28109317.690000001</v>
      </c>
      <c r="E54" s="61">
        <v>17955295.670000002</v>
      </c>
      <c r="F54" s="48">
        <f t="shared" si="7"/>
        <v>10654022.02</v>
      </c>
      <c r="G54" s="60">
        <v>28609317.690000001</v>
      </c>
      <c r="H54" s="59">
        <f t="shared" si="0"/>
        <v>101.77876960769446</v>
      </c>
    </row>
    <row r="55" spans="1:8" ht="49.5" customHeight="1" x14ac:dyDescent="0.2">
      <c r="A55" s="81" t="s">
        <v>121</v>
      </c>
      <c r="B55" s="81"/>
      <c r="C55" s="81"/>
      <c r="D55" s="44">
        <v>-31752316.879999999</v>
      </c>
      <c r="E55" s="44">
        <v>9367087.9900000002</v>
      </c>
      <c r="F55" s="48">
        <v>-41119404.869999997</v>
      </c>
      <c r="G55" s="44">
        <v>-31752316.879999999</v>
      </c>
      <c r="H55" s="59" t="s">
        <v>136</v>
      </c>
    </row>
    <row r="56" spans="1:8" ht="15.75" x14ac:dyDescent="0.2">
      <c r="D56" s="45"/>
      <c r="E56" s="45"/>
      <c r="F56" s="45"/>
      <c r="G56" s="45"/>
      <c r="H56" s="38"/>
    </row>
    <row r="58" spans="1:8" x14ac:dyDescent="0.2">
      <c r="D58" s="39"/>
      <c r="G58" s="39"/>
    </row>
    <row r="69" spans="4:7" x14ac:dyDescent="0.2">
      <c r="D69" s="39"/>
      <c r="G69" s="39"/>
    </row>
  </sheetData>
  <mergeCells count="10">
    <mergeCell ref="A55:C55"/>
    <mergeCell ref="A1:H1"/>
    <mergeCell ref="A3:B4"/>
    <mergeCell ref="C3:C5"/>
    <mergeCell ref="D3:D5"/>
    <mergeCell ref="E3:E5"/>
    <mergeCell ref="F3:H3"/>
    <mergeCell ref="F4:F5"/>
    <mergeCell ref="G4:G5"/>
    <mergeCell ref="H4:H5"/>
  </mergeCells>
  <phoneticPr fontId="2" type="noConversion"/>
  <pageMargins left="0.59055118110236227" right="0.59055118110236227" top="0.98425196850393704" bottom="0.59055118110236227" header="0" footer="0"/>
  <pageSetup paperSize="9" scale="6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showZeros="0" zoomScale="75" zoomScaleNormal="75" zoomScaleSheetLayoutView="50" workbookViewId="0">
      <selection activeCell="G19" sqref="G19"/>
    </sheetView>
  </sheetViews>
  <sheetFormatPr defaultColWidth="9.33203125" defaultRowHeight="18.75" outlineLevelRow="1" x14ac:dyDescent="0.3"/>
  <cols>
    <col min="1" max="1" width="10.6640625" style="27" customWidth="1"/>
    <col min="2" max="2" width="16.5" style="27" customWidth="1"/>
    <col min="3" max="3" width="10.1640625" style="27" bestFit="1" customWidth="1"/>
    <col min="4" max="4" width="31.83203125" style="30" customWidth="1"/>
    <col min="5" max="6" width="25.5" style="27" bestFit="1" customWidth="1"/>
    <col min="7" max="7" width="26.1640625" style="27" customWidth="1"/>
    <col min="8" max="8" width="26" style="27" customWidth="1"/>
    <col min="9" max="9" width="24.5" style="27" customWidth="1"/>
    <col min="10" max="10" width="5.83203125" style="27" customWidth="1"/>
    <col min="11" max="11" width="58.5" style="27" customWidth="1"/>
    <col min="12" max="16384" width="9.33203125" style="27"/>
  </cols>
  <sheetData>
    <row r="1" spans="1:9" s="23" customFormat="1" ht="18.75" customHeight="1" x14ac:dyDescent="0.3">
      <c r="A1" s="91" t="s">
        <v>56</v>
      </c>
      <c r="B1" s="91"/>
      <c r="C1" s="91"/>
      <c r="D1" s="91"/>
      <c r="E1" s="91"/>
      <c r="F1" s="91"/>
      <c r="G1" s="91"/>
      <c r="H1" s="91"/>
      <c r="I1" s="91"/>
    </row>
    <row r="2" spans="1:9" s="23" customFormat="1" x14ac:dyDescent="0.3">
      <c r="A2" s="24"/>
      <c r="B2" s="24"/>
      <c r="C2" s="24"/>
      <c r="D2" s="24"/>
      <c r="E2" s="25"/>
      <c r="F2" s="25"/>
      <c r="G2" s="25"/>
      <c r="H2" s="25"/>
      <c r="I2" s="25"/>
    </row>
    <row r="3" spans="1:9" s="23" customFormat="1" x14ac:dyDescent="0.3">
      <c r="A3" s="92" t="s">
        <v>71</v>
      </c>
      <c r="B3" s="92"/>
      <c r="C3" s="92"/>
      <c r="D3" s="93" t="s">
        <v>47</v>
      </c>
      <c r="E3" s="96" t="s">
        <v>130</v>
      </c>
      <c r="F3" s="96" t="s">
        <v>131</v>
      </c>
      <c r="G3" s="90" t="s">
        <v>35</v>
      </c>
      <c r="H3" s="90"/>
      <c r="I3" s="90"/>
    </row>
    <row r="4" spans="1:9" s="23" customFormat="1" ht="100.5" customHeight="1" x14ac:dyDescent="0.3">
      <c r="A4" s="92"/>
      <c r="B4" s="92"/>
      <c r="C4" s="92"/>
      <c r="D4" s="94"/>
      <c r="E4" s="96"/>
      <c r="F4" s="96"/>
      <c r="G4" s="96" t="s">
        <v>132</v>
      </c>
      <c r="H4" s="96" t="s">
        <v>125</v>
      </c>
      <c r="I4" s="96" t="s">
        <v>126</v>
      </c>
    </row>
    <row r="5" spans="1:9" ht="167.25" customHeight="1" x14ac:dyDescent="0.3">
      <c r="A5" s="26" t="s">
        <v>53</v>
      </c>
      <c r="B5" s="26" t="s">
        <v>66</v>
      </c>
      <c r="C5" s="26" t="s">
        <v>63</v>
      </c>
      <c r="D5" s="95"/>
      <c r="E5" s="96"/>
      <c r="F5" s="96"/>
      <c r="G5" s="96"/>
      <c r="H5" s="96"/>
      <c r="I5" s="96"/>
    </row>
    <row r="6" spans="1:9" x14ac:dyDescent="0.3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3">
        <v>8</v>
      </c>
      <c r="I6" s="33">
        <v>9</v>
      </c>
    </row>
    <row r="7" spans="1:9" ht="63" customHeight="1" x14ac:dyDescent="0.3">
      <c r="A7" s="87" t="s">
        <v>57</v>
      </c>
      <c r="B7" s="88"/>
      <c r="C7" s="88"/>
      <c r="D7" s="89"/>
      <c r="E7" s="43">
        <f>E13+E9</f>
        <v>31752316.880000114</v>
      </c>
      <c r="F7" s="43">
        <f t="shared" ref="F7:H7" si="0">F13+F9</f>
        <v>-9367087.9900000095</v>
      </c>
      <c r="G7" s="43">
        <f t="shared" si="0"/>
        <v>41119404.870000064</v>
      </c>
      <c r="H7" s="43">
        <f t="shared" si="0"/>
        <v>31752316.880000114</v>
      </c>
      <c r="I7" s="14">
        <f>H7*100/E7</f>
        <v>100</v>
      </c>
    </row>
    <row r="8" spans="1:9" ht="150" hidden="1" x14ac:dyDescent="0.3">
      <c r="A8" s="14" t="s">
        <v>5</v>
      </c>
      <c r="B8" s="14" t="s">
        <v>11</v>
      </c>
      <c r="C8" s="14" t="s">
        <v>59</v>
      </c>
      <c r="D8" s="28" t="s">
        <v>80</v>
      </c>
      <c r="E8" s="43"/>
      <c r="F8" s="43"/>
      <c r="G8" s="53">
        <f>E8-F8</f>
        <v>0</v>
      </c>
      <c r="H8" s="43">
        <f t="shared" ref="H8:H13" si="1">E8</f>
        <v>0</v>
      </c>
      <c r="I8" s="46" t="e">
        <f t="shared" ref="I8" si="2">H8*100/E8</f>
        <v>#DIV/0!</v>
      </c>
    </row>
    <row r="9" spans="1:9" ht="96" customHeight="1" x14ac:dyDescent="0.3">
      <c r="A9" s="14" t="s">
        <v>5</v>
      </c>
      <c r="B9" s="14" t="s">
        <v>14</v>
      </c>
      <c r="C9" s="14" t="s">
        <v>58</v>
      </c>
      <c r="D9" s="29" t="s">
        <v>67</v>
      </c>
      <c r="E9" s="53">
        <f>E10+E11</f>
        <v>31752316.880000114</v>
      </c>
      <c r="F9" s="53">
        <f>F10+F11</f>
        <v>-9367087.9900000095</v>
      </c>
      <c r="G9" s="53">
        <f>G10+G11</f>
        <v>41119404.870000064</v>
      </c>
      <c r="H9" s="53">
        <f>H10+H11</f>
        <v>31752316.880000114</v>
      </c>
      <c r="I9" s="14">
        <f>H9*100/E9</f>
        <v>100</v>
      </c>
    </row>
    <row r="10" spans="1:9" ht="111.75" customHeight="1" x14ac:dyDescent="0.3">
      <c r="A10" s="14" t="s">
        <v>5</v>
      </c>
      <c r="B10" s="14" t="s">
        <v>14</v>
      </c>
      <c r="C10" s="14" t="s">
        <v>60</v>
      </c>
      <c r="D10" s="29" t="s">
        <v>68</v>
      </c>
      <c r="E10" s="43">
        <v>-1800491949.0699999</v>
      </c>
      <c r="F10" s="43">
        <v>-1307439817.75</v>
      </c>
      <c r="G10" s="53">
        <v>-493052131.31999999</v>
      </c>
      <c r="H10" s="43">
        <v>-1800491949.0699999</v>
      </c>
      <c r="I10" s="14">
        <f>H10*100/E10</f>
        <v>100</v>
      </c>
    </row>
    <row r="11" spans="1:9" ht="108.75" customHeight="1" x14ac:dyDescent="0.3">
      <c r="A11" s="14" t="s">
        <v>5</v>
      </c>
      <c r="B11" s="14" t="s">
        <v>14</v>
      </c>
      <c r="C11" s="14" t="s">
        <v>61</v>
      </c>
      <c r="D11" s="29" t="s">
        <v>69</v>
      </c>
      <c r="E11" s="53">
        <v>1832244265.95</v>
      </c>
      <c r="F11" s="53">
        <v>1298072729.76</v>
      </c>
      <c r="G11" s="53">
        <f>H11-F11</f>
        <v>534171536.19000006</v>
      </c>
      <c r="H11" s="43">
        <f>E11</f>
        <v>1832244265.95</v>
      </c>
      <c r="I11" s="14">
        <f>H11*100/E11</f>
        <v>100</v>
      </c>
    </row>
    <row r="12" spans="1:9" ht="95.25" hidden="1" customHeight="1" outlineLevel="1" x14ac:dyDescent="0.3">
      <c r="A12" s="14" t="s">
        <v>5</v>
      </c>
      <c r="B12" s="14" t="s">
        <v>15</v>
      </c>
      <c r="C12" s="14" t="s">
        <v>58</v>
      </c>
      <c r="D12" s="29" t="s">
        <v>70</v>
      </c>
      <c r="E12" s="16">
        <f>E13</f>
        <v>0</v>
      </c>
      <c r="F12" s="16">
        <f>F13</f>
        <v>0</v>
      </c>
      <c r="G12" s="6"/>
      <c r="H12" s="14">
        <f t="shared" si="1"/>
        <v>0</v>
      </c>
      <c r="I12" s="14"/>
    </row>
    <row r="13" spans="1:9" ht="255.75" hidden="1" customHeight="1" outlineLevel="1" x14ac:dyDescent="0.3">
      <c r="A13" s="14" t="s">
        <v>5</v>
      </c>
      <c r="B13" s="14" t="s">
        <v>15</v>
      </c>
      <c r="C13" s="14" t="s">
        <v>62</v>
      </c>
      <c r="D13" s="29" t="s">
        <v>81</v>
      </c>
      <c r="E13" s="16"/>
      <c r="F13" s="16"/>
      <c r="G13" s="6"/>
      <c r="H13" s="14">
        <f t="shared" si="1"/>
        <v>0</v>
      </c>
      <c r="I13" s="14"/>
    </row>
    <row r="14" spans="1:9" collapsed="1" x14ac:dyDescent="0.3">
      <c r="E14" s="31"/>
      <c r="F14" s="31"/>
      <c r="G14" s="31"/>
      <c r="H14" s="31"/>
      <c r="I14" s="31"/>
    </row>
    <row r="15" spans="1:9" x14ac:dyDescent="0.3">
      <c r="E15" s="32"/>
      <c r="F15" s="32"/>
      <c r="G15" s="32"/>
      <c r="H15" s="32"/>
      <c r="I15" s="32"/>
    </row>
  </sheetData>
  <mergeCells count="10">
    <mergeCell ref="A7:D7"/>
    <mergeCell ref="G3:I3"/>
    <mergeCell ref="A1:I1"/>
    <mergeCell ref="A3:C4"/>
    <mergeCell ref="D3:D5"/>
    <mergeCell ref="E3:E5"/>
    <mergeCell ref="F3:F5"/>
    <mergeCell ref="G4:G5"/>
    <mergeCell ref="H4:H5"/>
    <mergeCell ref="I4:I5"/>
  </mergeCells>
  <phoneticPr fontId="2" type="noConversion"/>
  <printOptions horizontalCentered="1"/>
  <pageMargins left="0.78740157480314965" right="0" top="0.59055118110236227" bottom="0.19685039370078741" header="0.31496062992125984" footer="0"/>
  <pageSetup paperSize="9" scale="58" firstPageNumber="7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</vt:vector>
  </TitlesOfParts>
  <Company>Комитет финансов и контроля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AKVAREL</cp:lastModifiedBy>
  <cp:lastPrinted>2024-11-11T09:42:15Z</cp:lastPrinted>
  <dcterms:created xsi:type="dcterms:W3CDTF">2004-08-30T05:21:27Z</dcterms:created>
  <dcterms:modified xsi:type="dcterms:W3CDTF">2024-11-11T09:43:27Z</dcterms:modified>
</cp:coreProperties>
</file>