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19440" windowHeight="1308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3" i="1" l="1"/>
  <c r="L54" i="1"/>
  <c r="L50" i="1"/>
  <c r="L47" i="1"/>
  <c r="L44" i="1"/>
  <c r="L39" i="1"/>
  <c r="L35" i="1"/>
  <c r="L32" i="1"/>
  <c r="L26" i="1"/>
  <c r="L16" i="1"/>
  <c r="L18" i="1"/>
  <c r="L17" i="1"/>
  <c r="M46" i="1"/>
  <c r="N46" i="1"/>
  <c r="M45" i="1"/>
  <c r="M44" i="1" s="1"/>
  <c r="N45" i="1"/>
  <c r="N44" i="1" s="1"/>
  <c r="M50" i="1"/>
  <c r="N50" i="1"/>
  <c r="K50" i="1"/>
  <c r="G52" i="1"/>
  <c r="G51" i="1"/>
  <c r="J50" i="1"/>
  <c r="I50" i="1"/>
  <c r="H50" i="1"/>
  <c r="G50" i="1" l="1"/>
  <c r="I19" i="1"/>
  <c r="I56" i="1" s="1"/>
  <c r="J19" i="1"/>
  <c r="J56" i="1" s="1"/>
  <c r="K19" i="1"/>
  <c r="K56" i="1" s="1"/>
  <c r="L19" i="1"/>
  <c r="L56" i="1" s="1"/>
  <c r="M19" i="1"/>
  <c r="M56" i="1" s="1"/>
  <c r="N19" i="1"/>
  <c r="N56" i="1" s="1"/>
  <c r="H19" i="1"/>
  <c r="G19" i="1" s="1"/>
  <c r="I18" i="1"/>
  <c r="J18" i="1"/>
  <c r="K18" i="1"/>
  <c r="M18" i="1"/>
  <c r="N18" i="1"/>
  <c r="N55" i="1" s="1"/>
  <c r="H18" i="1"/>
  <c r="I17" i="1"/>
  <c r="I16" i="1" s="1"/>
  <c r="J17" i="1"/>
  <c r="J16" i="1" s="1"/>
  <c r="K17" i="1"/>
  <c r="M17" i="1"/>
  <c r="N17" i="1"/>
  <c r="N16" i="1" s="1"/>
  <c r="H17" i="1"/>
  <c r="H16" i="1" s="1"/>
  <c r="M26" i="1"/>
  <c r="G21" i="1"/>
  <c r="G22" i="1"/>
  <c r="G28" i="1"/>
  <c r="G24" i="1"/>
  <c r="G25" i="1"/>
  <c r="G40" i="1"/>
  <c r="G41" i="1"/>
  <c r="G42" i="1"/>
  <c r="I39" i="1"/>
  <c r="J39" i="1"/>
  <c r="K39" i="1"/>
  <c r="M39" i="1"/>
  <c r="N39" i="1"/>
  <c r="H39" i="1"/>
  <c r="G36" i="1"/>
  <c r="G37" i="1"/>
  <c r="G38" i="1"/>
  <c r="I35" i="1"/>
  <c r="J35" i="1"/>
  <c r="K35" i="1"/>
  <c r="M35" i="1"/>
  <c r="N35" i="1"/>
  <c r="H35" i="1"/>
  <c r="N47" i="1"/>
  <c r="M47" i="1"/>
  <c r="K47" i="1"/>
  <c r="J47" i="1"/>
  <c r="I47" i="1"/>
  <c r="K26" i="1"/>
  <c r="N32" i="1"/>
  <c r="N29" i="1"/>
  <c r="N26" i="1"/>
  <c r="N23" i="1"/>
  <c r="N20" i="1"/>
  <c r="G49" i="1"/>
  <c r="G48" i="1"/>
  <c r="G34" i="1"/>
  <c r="G33" i="1"/>
  <c r="G31" i="1"/>
  <c r="G30" i="1"/>
  <c r="G27" i="1"/>
  <c r="I46" i="1"/>
  <c r="J46" i="1"/>
  <c r="K46" i="1"/>
  <c r="I45" i="1"/>
  <c r="J45" i="1"/>
  <c r="K45" i="1"/>
  <c r="K44" i="1" s="1"/>
  <c r="H45" i="1"/>
  <c r="J26" i="1"/>
  <c r="H56" i="1" l="1"/>
  <c r="G56" i="1" s="1"/>
  <c r="M16" i="1"/>
  <c r="K16" i="1"/>
  <c r="G39" i="1"/>
  <c r="G35" i="1"/>
  <c r="N54" i="1"/>
  <c r="G45" i="1"/>
  <c r="N53" i="1"/>
  <c r="J55" i="1"/>
  <c r="M55" i="1"/>
  <c r="M53" i="1"/>
  <c r="J44" i="1"/>
  <c r="J53" i="1" s="1"/>
  <c r="L55" i="1"/>
  <c r="J54" i="1"/>
  <c r="K55" i="1"/>
  <c r="K54" i="1"/>
  <c r="M54" i="1"/>
  <c r="K53" i="1" l="1"/>
  <c r="I55" i="1"/>
  <c r="M32" i="1"/>
  <c r="K32" i="1"/>
  <c r="J32" i="1"/>
  <c r="I32" i="1"/>
  <c r="H32" i="1"/>
  <c r="G32" i="1" l="1"/>
  <c r="I54" i="1"/>
  <c r="G17" i="1"/>
  <c r="G16" i="1" s="1"/>
  <c r="H46" i="1"/>
  <c r="H55" i="1" s="1"/>
  <c r="G55" i="1" s="1"/>
  <c r="H47" i="1"/>
  <c r="G47" i="1" s="1"/>
  <c r="I29" i="1"/>
  <c r="J29" i="1"/>
  <c r="K29" i="1"/>
  <c r="L29" i="1"/>
  <c r="M29" i="1"/>
  <c r="H29" i="1"/>
  <c r="I26" i="1"/>
  <c r="H26" i="1"/>
  <c r="I23" i="1"/>
  <c r="J23" i="1"/>
  <c r="K23" i="1"/>
  <c r="L23" i="1"/>
  <c r="M23" i="1"/>
  <c r="H23" i="1"/>
  <c r="I20" i="1"/>
  <c r="J20" i="1"/>
  <c r="K20" i="1"/>
  <c r="L20" i="1"/>
  <c r="M20" i="1"/>
  <c r="H20" i="1"/>
  <c r="G23" i="1" l="1"/>
  <c r="G20" i="1"/>
  <c r="G26" i="1"/>
  <c r="G29" i="1"/>
  <c r="H44" i="1"/>
  <c r="H53" i="1" s="1"/>
  <c r="G53" i="1" s="1"/>
  <c r="G46" i="1"/>
  <c r="H54" i="1"/>
  <c r="G54" i="1" s="1"/>
  <c r="I44" i="1"/>
  <c r="I53" i="1" s="1"/>
  <c r="G44" i="1" l="1"/>
</calcChain>
</file>

<file path=xl/sharedStrings.xml><?xml version="1.0" encoding="utf-8"?>
<sst xmlns="http://schemas.openxmlformats.org/spreadsheetml/2006/main" count="197" uniqueCount="80">
  <si>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</si>
  <si>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</si>
  <si>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</si>
  <si>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</si>
  <si>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</si>
  <si>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</si>
  <si>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</si>
  <si>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</si>
  <si>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</si>
  <si>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</si>
  <si>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</si>
  <si>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</si>
  <si>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</si>
  <si>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</si>
  <si>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</si>
  <si>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</si>
  <si>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</si>
  <si>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</si>
  <si>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</si>
  <si>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</si>
  <si>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</si>
  <si>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</si>
  <si>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</si>
  <si>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</si>
  <si>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</si>
  <si>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</si>
  <si>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</si>
  <si>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</si>
  <si>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</si>
  <si>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</si>
  <si>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</si>
  <si>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</si>
  <si>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</si>
  <si>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</si>
  <si>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</si>
  <si>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</si>
  <si>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</si>
  <si>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</si>
  <si>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</si>
  <si>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</si>
  <si>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</si>
  <si>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</si>
  <si>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</si>
  <si>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</si>
  <si>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</si>
  <si>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</si>
  <si>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</si>
  <si>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</si>
  <si>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</si>
  <si>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</si>
  <si>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</si>
  <si>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</si>
  <si>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</si>
  <si>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</si>
  <si>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</si>
  <si>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</si>
  <si>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</si>
  <si>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</si>
  <si>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</si>
  <si>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</si>
  <si>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</si>
  <si>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</si>
  <si>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</si>
  <si>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количество оснащенных материально-техническими средствами объектов муниципальной собственности, а также муниципальных учреждений</t>
  </si>
  <si>
    <t>общай площадь отремонтированных объектов муниципальной собственности, а также муниципальных учреждений</t>
  </si>
  <si>
    <t>кв.м.</t>
  </si>
  <si>
    <t>Мероприятие 1 – "Организация и проведение мероприятий, направленных на создание условий для самореализации детей и  молодежи, развития молодежных социальных инициатив"</t>
  </si>
  <si>
    <t>1.6.</t>
  </si>
  <si>
    <t>Администрация Тарского муниципального района</t>
  </si>
  <si>
    <t>3. Иных внебюджетных источников</t>
  </si>
  <si>
    <t>количество  комплексных спортивных площадок у стадиона "Олимп" в г. Тара</t>
  </si>
  <si>
    <t>1.7.</t>
  </si>
  <si>
    <t>Комитет по образованию Администрации Тарского муниципального района</t>
  </si>
  <si>
    <t>количество благоустроенных   общественных пространств</t>
  </si>
  <si>
    <t>Мероприятие 6 -"Устройство комплексной спортивной площадки у стадиона "Олимп" в г. Тара"</t>
  </si>
  <si>
    <t>Мероприятие 7 - "Благоустройство прилегающей территории к стадиону "Олимп" в г. Тара"</t>
  </si>
  <si>
    <t>2.2</t>
  </si>
  <si>
    <t>Мероприятие 2 – "Капитальный ремонт и материально-техническое оснащение объектов, находящихся в муниципальной собственности, а также муниципальных учреждений  сферы молодежной политики"</t>
  </si>
  <si>
    <t>Отдел по делам молодежи, физической культуры и спорта, Комитет по образованию, БУ СОЛ КД "Лесная поляна"</t>
  </si>
  <si>
    <t>Общая площадь отемонтированных объектов муниципальной собственности, а также муниципальных учреждений  сферы молодежной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</si>
</sst>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left" vertical="top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5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168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4" xfId="0" applyNumberFormat="1" applyFont="1" applyFill="1" applyBorder="1" applyAlignment="1">
      <alignment horizontal="center" vertical="top"/>
    </xf>
    <xf numFmtId="4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4" fontId="3" fillId="0" borderId="2" xfId="1" applyNumberFormat="1" applyFont="1" applyFill="1" applyBorder="1" applyAlignment="1">
      <alignment horizontal="center" vertical="top" wrapText="1"/>
    </xf>
    <xf numFmtId="167" fontId="3" fillId="0" borderId="2" xfId="1" applyNumberFormat="1" applyFont="1" applyFill="1" applyBorder="1" applyAlignment="1">
      <alignment horizontal="center" vertical="top" wrapText="1"/>
    </xf>
    <xf numFmtId="168" fontId="3" fillId="0" borderId="1" xfId="0" applyNumberFormat="1" applyFont="1" applyFill="1" applyBorder="1" applyAlignment="1">
      <alignment horizontal="center" vertical="top"/>
    </xf>
    <xf numFmtId="168" fontId="3" fillId="0" borderId="4" xfId="0" applyNumberFormat="1" applyFont="1" applyFill="1" applyBorder="1" applyAlignment="1">
      <alignment horizontal="center" vertical="top"/>
    </xf>
    <xf numFmtId="2" fontId="3" fillId="0" borderId="4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7" fontId="7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  <xf numFmtId="4" fontId="2" fillId="0" borderId="13" xfId="1" applyNumberFormat="1" applyFont="1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>
      <alignment vertical="top" wrapText="1"/>
    </xf>
    <xf numFmtId="1" fontId="2" fillId="0" borderId="2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5" fillId="0" borderId="0" xfId="1" applyNumberFormat="1" applyFont="1" applyFill="1" applyAlignment="1">
      <alignment horizontal="center" vertical="top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3" xfId="0" applyBorder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6"/>
  <sheetViews>
    <sheetView tabSelected="1" view="pageBreakPreview" zoomScale="70" zoomScaleNormal="70" zoomScaleSheetLayoutView="70" zoomScalePageLayoutView="75" workbookViewId="0">
      <selection activeCell="F49" sqref="F49"/>
    </sheetView>
  </sheetViews>
  <sheetFormatPr defaultRowHeight="15.75" x14ac:dyDescent="0.25"/>
  <cols>
    <col min="1" max="1" width="10.28515625" style="2" customWidth="1"/>
    <col min="2" max="2" width="34.28515625" style="3" customWidth="1"/>
    <col min="3" max="4" width="6.28515625" style="4" customWidth="1"/>
    <col min="5" max="5" width="19.5703125" style="3" customWidth="1"/>
    <col min="6" max="6" width="31.140625" style="3" customWidth="1"/>
    <col min="7" max="7" width="22.28515625" style="8" customWidth="1"/>
    <col min="8" max="8" width="19.140625" style="8" customWidth="1"/>
    <col min="9" max="9" width="18.28515625" style="8" customWidth="1"/>
    <col min="10" max="10" width="18.7109375" style="8" customWidth="1"/>
    <col min="11" max="11" width="26" style="8" customWidth="1"/>
    <col min="12" max="12" width="22.7109375" style="8" customWidth="1"/>
    <col min="13" max="13" width="20.42578125" style="8" customWidth="1"/>
    <col min="14" max="14" width="28.5703125" style="8" customWidth="1"/>
    <col min="15" max="15" width="17.7109375" style="3" customWidth="1"/>
    <col min="16" max="16" width="9.28515625" style="3" customWidth="1"/>
    <col min="17" max="17" width="9.7109375" style="3" customWidth="1"/>
    <col min="18" max="18" width="7.85546875" style="3" customWidth="1"/>
    <col min="19" max="19" width="8.5703125" style="3" customWidth="1"/>
    <col min="20" max="20" width="9.42578125" style="3" customWidth="1"/>
    <col min="21" max="21" width="9.28515625" style="3" customWidth="1"/>
    <col min="22" max="23" width="7.28515625" style="3" customWidth="1"/>
    <col min="24" max="16384" width="9.140625" style="3"/>
  </cols>
  <sheetData>
    <row r="1" spans="1:24" x14ac:dyDescent="0.25">
      <c r="R1" s="107" t="s">
        <v>38</v>
      </c>
      <c r="S1" s="107"/>
      <c r="T1" s="107"/>
      <c r="U1" s="107"/>
      <c r="V1" s="107"/>
      <c r="W1" s="107"/>
    </row>
    <row r="2" spans="1:24" ht="102" customHeight="1" x14ac:dyDescent="0.25">
      <c r="R2" s="108" t="s">
        <v>53</v>
      </c>
      <c r="S2" s="108"/>
      <c r="T2" s="108"/>
      <c r="U2" s="108"/>
      <c r="V2" s="108"/>
      <c r="W2" s="108"/>
    </row>
    <row r="3" spans="1:24" ht="18.75" x14ac:dyDescent="0.25">
      <c r="G3" s="17"/>
      <c r="I3" s="114" t="s">
        <v>40</v>
      </c>
      <c r="J3" s="114"/>
      <c r="K3" s="114"/>
    </row>
    <row r="4" spans="1:24" s="5" customFormat="1" ht="18.75" x14ac:dyDescent="0.3">
      <c r="A4" s="109" t="s">
        <v>39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</row>
    <row r="5" spans="1:24" s="5" customFormat="1" ht="18.75" x14ac:dyDescent="0.3">
      <c r="A5" s="109" t="s">
        <v>37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</row>
    <row r="6" spans="1:24" s="5" customFormat="1" ht="18.75" x14ac:dyDescent="0.3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</row>
    <row r="7" spans="1:24" ht="6" hidden="1" customHeight="1" x14ac:dyDescent="0.25"/>
    <row r="8" spans="1:24" ht="7.5" customHeight="1" x14ac:dyDescent="0.25">
      <c r="X8" s="24"/>
    </row>
    <row r="9" spans="1:24" ht="40.5" customHeight="1" x14ac:dyDescent="0.25">
      <c r="A9" s="94" t="s">
        <v>12</v>
      </c>
      <c r="B9" s="93" t="s">
        <v>0</v>
      </c>
      <c r="C9" s="93" t="s">
        <v>1</v>
      </c>
      <c r="D9" s="93"/>
      <c r="E9" s="110" t="s">
        <v>16</v>
      </c>
      <c r="F9" s="84" t="s">
        <v>2</v>
      </c>
      <c r="G9" s="85"/>
      <c r="H9" s="85"/>
      <c r="I9" s="85"/>
      <c r="J9" s="85"/>
      <c r="K9" s="85"/>
      <c r="L9" s="85"/>
      <c r="M9" s="85"/>
      <c r="N9" s="86"/>
      <c r="O9" s="84" t="s">
        <v>3</v>
      </c>
      <c r="P9" s="85"/>
      <c r="Q9" s="85"/>
      <c r="R9" s="85"/>
      <c r="S9" s="85"/>
      <c r="T9" s="85"/>
      <c r="U9" s="85"/>
      <c r="V9" s="85"/>
      <c r="W9" s="85"/>
      <c r="X9" s="25"/>
    </row>
    <row r="10" spans="1:24" ht="26.25" customHeight="1" x14ac:dyDescent="0.25">
      <c r="A10" s="94"/>
      <c r="B10" s="93"/>
      <c r="C10" s="93"/>
      <c r="D10" s="93"/>
      <c r="E10" s="111"/>
      <c r="F10" s="93" t="s">
        <v>4</v>
      </c>
      <c r="G10" s="87" t="s">
        <v>5</v>
      </c>
      <c r="H10" s="88"/>
      <c r="I10" s="88"/>
      <c r="J10" s="88"/>
      <c r="K10" s="88"/>
      <c r="L10" s="88"/>
      <c r="M10" s="88"/>
      <c r="N10" s="89"/>
      <c r="O10" s="93" t="s">
        <v>6</v>
      </c>
      <c r="P10" s="93" t="s">
        <v>17</v>
      </c>
      <c r="Q10" s="84" t="s">
        <v>7</v>
      </c>
      <c r="R10" s="85"/>
      <c r="S10" s="85"/>
      <c r="T10" s="85"/>
      <c r="U10" s="85"/>
      <c r="V10" s="85"/>
      <c r="W10" s="85"/>
      <c r="X10" s="91"/>
    </row>
    <row r="11" spans="1:24" ht="34.5" customHeight="1" x14ac:dyDescent="0.25">
      <c r="A11" s="94"/>
      <c r="B11" s="93"/>
      <c r="C11" s="110" t="s">
        <v>14</v>
      </c>
      <c r="D11" s="110" t="s">
        <v>8</v>
      </c>
      <c r="E11" s="111"/>
      <c r="F11" s="93"/>
      <c r="G11" s="92" t="s">
        <v>9</v>
      </c>
      <c r="H11" s="87" t="s">
        <v>10</v>
      </c>
      <c r="I11" s="88"/>
      <c r="J11" s="88"/>
      <c r="K11" s="88"/>
      <c r="L11" s="88"/>
      <c r="M11" s="88"/>
      <c r="N11" s="89"/>
      <c r="O11" s="93"/>
      <c r="P11" s="93"/>
      <c r="Q11" s="93" t="s">
        <v>9</v>
      </c>
      <c r="R11" s="84" t="s">
        <v>10</v>
      </c>
      <c r="S11" s="85"/>
      <c r="T11" s="85"/>
      <c r="U11" s="85"/>
      <c r="V11" s="85"/>
      <c r="W11" s="85"/>
      <c r="X11" s="91"/>
    </row>
    <row r="12" spans="1:24" ht="96.75" customHeight="1" x14ac:dyDescent="0.25">
      <c r="A12" s="94"/>
      <c r="B12" s="93"/>
      <c r="C12" s="112"/>
      <c r="D12" s="112"/>
      <c r="E12" s="112"/>
      <c r="F12" s="93"/>
      <c r="G12" s="92"/>
      <c r="H12" s="29">
        <v>2020</v>
      </c>
      <c r="I12" s="29">
        <v>2021</v>
      </c>
      <c r="J12" s="29">
        <v>2022</v>
      </c>
      <c r="K12" s="29">
        <v>2023</v>
      </c>
      <c r="L12" s="55">
        <v>2024</v>
      </c>
      <c r="M12" s="55">
        <v>2025</v>
      </c>
      <c r="N12" s="55">
        <v>2026</v>
      </c>
      <c r="O12" s="93"/>
      <c r="P12" s="93"/>
      <c r="Q12" s="93"/>
      <c r="R12" s="1">
        <v>2020</v>
      </c>
      <c r="S12" s="1">
        <v>2021</v>
      </c>
      <c r="T12" s="1">
        <v>2022</v>
      </c>
      <c r="U12" s="1">
        <v>2023</v>
      </c>
      <c r="V12" s="1">
        <v>2024</v>
      </c>
      <c r="W12" s="1">
        <v>2025</v>
      </c>
      <c r="X12" s="10">
        <v>2026</v>
      </c>
    </row>
    <row r="13" spans="1:24" s="4" customFormat="1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22">
        <v>24</v>
      </c>
    </row>
    <row r="14" spans="1:24" ht="64.5" customHeight="1" x14ac:dyDescent="0.25">
      <c r="A14" s="115" t="s">
        <v>19</v>
      </c>
      <c r="B14" s="116"/>
      <c r="C14" s="11">
        <v>2020</v>
      </c>
      <c r="D14" s="11">
        <v>2026</v>
      </c>
      <c r="E14" s="11" t="s">
        <v>13</v>
      </c>
      <c r="F14" s="12" t="s">
        <v>13</v>
      </c>
      <c r="G14" s="29" t="s">
        <v>13</v>
      </c>
      <c r="H14" s="29" t="s">
        <v>13</v>
      </c>
      <c r="I14" s="29" t="s">
        <v>13</v>
      </c>
      <c r="J14" s="29" t="s">
        <v>13</v>
      </c>
      <c r="K14" s="29" t="s">
        <v>13</v>
      </c>
      <c r="L14" s="55" t="s">
        <v>13</v>
      </c>
      <c r="M14" s="55" t="s">
        <v>13</v>
      </c>
      <c r="N14" s="54" t="s">
        <v>13</v>
      </c>
      <c r="O14" s="11" t="s">
        <v>13</v>
      </c>
      <c r="P14" s="11" t="s">
        <v>13</v>
      </c>
      <c r="Q14" s="11" t="s">
        <v>13</v>
      </c>
      <c r="R14" s="11" t="s">
        <v>13</v>
      </c>
      <c r="S14" s="11" t="s">
        <v>13</v>
      </c>
      <c r="T14" s="11" t="s">
        <v>13</v>
      </c>
      <c r="U14" s="11" t="s">
        <v>13</v>
      </c>
      <c r="V14" s="11" t="s">
        <v>13</v>
      </c>
      <c r="W14" s="1" t="s">
        <v>13</v>
      </c>
      <c r="X14" s="23" t="s">
        <v>13</v>
      </c>
    </row>
    <row r="15" spans="1:24" ht="120" customHeight="1" x14ac:dyDescent="0.25">
      <c r="A15" s="13"/>
      <c r="B15" s="11" t="s">
        <v>20</v>
      </c>
      <c r="C15" s="11">
        <v>2020</v>
      </c>
      <c r="D15" s="11">
        <v>2026</v>
      </c>
      <c r="E15" s="11" t="s">
        <v>13</v>
      </c>
      <c r="F15" s="12" t="s">
        <v>13</v>
      </c>
      <c r="G15" s="29" t="s">
        <v>13</v>
      </c>
      <c r="H15" s="29" t="s">
        <v>13</v>
      </c>
      <c r="I15" s="29" t="s">
        <v>13</v>
      </c>
      <c r="J15" s="29" t="s">
        <v>13</v>
      </c>
      <c r="K15" s="29" t="s">
        <v>13</v>
      </c>
      <c r="L15" s="55" t="s">
        <v>13</v>
      </c>
      <c r="M15" s="55" t="s">
        <v>13</v>
      </c>
      <c r="N15" s="54" t="s">
        <v>13</v>
      </c>
      <c r="O15" s="11" t="s">
        <v>13</v>
      </c>
      <c r="P15" s="11" t="s">
        <v>13</v>
      </c>
      <c r="Q15" s="11" t="s">
        <v>13</v>
      </c>
      <c r="R15" s="11" t="s">
        <v>13</v>
      </c>
      <c r="S15" s="11" t="s">
        <v>13</v>
      </c>
      <c r="T15" s="11" t="s">
        <v>13</v>
      </c>
      <c r="U15" s="11" t="s">
        <v>13</v>
      </c>
      <c r="V15" s="11" t="s">
        <v>13</v>
      </c>
      <c r="W15" s="11" t="s">
        <v>13</v>
      </c>
      <c r="X15" s="23" t="s">
        <v>13</v>
      </c>
    </row>
    <row r="16" spans="1:24" ht="24" customHeight="1" x14ac:dyDescent="0.25">
      <c r="A16" s="101">
        <v>1</v>
      </c>
      <c r="B16" s="65" t="s">
        <v>56</v>
      </c>
      <c r="C16" s="65">
        <v>2020</v>
      </c>
      <c r="D16" s="65">
        <v>2026</v>
      </c>
      <c r="E16" s="65" t="s">
        <v>41</v>
      </c>
      <c r="F16" s="14" t="s">
        <v>11</v>
      </c>
      <c r="G16" s="31">
        <f>G17+G18+G19</f>
        <v>34100839.75</v>
      </c>
      <c r="H16" s="31">
        <f>H17+H18+H19</f>
        <v>1735850</v>
      </c>
      <c r="I16" s="31">
        <f t="shared" ref="I16:N16" si="0">I17+I18+I19</f>
        <v>2134561.64</v>
      </c>
      <c r="J16" s="31">
        <f t="shared" si="0"/>
        <v>2109031.06</v>
      </c>
      <c r="K16" s="31">
        <f t="shared" si="0"/>
        <v>19658704.099999998</v>
      </c>
      <c r="L16" s="31">
        <f t="shared" si="0"/>
        <v>43226227.719999999</v>
      </c>
      <c r="M16" s="31">
        <f t="shared" si="0"/>
        <v>3641410</v>
      </c>
      <c r="N16" s="31">
        <f t="shared" si="0"/>
        <v>3641410</v>
      </c>
      <c r="O16" s="65" t="s">
        <v>21</v>
      </c>
      <c r="P16" s="65" t="s">
        <v>22</v>
      </c>
      <c r="Q16" s="71">
        <v>43.2</v>
      </c>
      <c r="R16" s="104">
        <v>42</v>
      </c>
      <c r="S16" s="71">
        <v>42.2</v>
      </c>
      <c r="T16" s="71">
        <v>42.4</v>
      </c>
      <c r="U16" s="104">
        <v>42.6</v>
      </c>
      <c r="V16" s="71">
        <v>42.8</v>
      </c>
      <c r="W16" s="71">
        <v>43</v>
      </c>
      <c r="X16" s="71">
        <v>43.2</v>
      </c>
    </row>
    <row r="17" spans="1:24" ht="72" customHeight="1" x14ac:dyDescent="0.25">
      <c r="A17" s="102"/>
      <c r="B17" s="66"/>
      <c r="C17" s="66"/>
      <c r="D17" s="66"/>
      <c r="E17" s="66"/>
      <c r="F17" s="14" t="s">
        <v>23</v>
      </c>
      <c r="G17" s="32">
        <f>SUM(H17:N17)</f>
        <v>33825335.75</v>
      </c>
      <c r="H17" s="31">
        <f>H21+H24+H27+H30+H33+H36+H40</f>
        <v>1735850</v>
      </c>
      <c r="I17" s="31">
        <f t="shared" ref="I17:N17" si="1">I21+I24+I27+I30+I33+I36+I40</f>
        <v>2134561.64</v>
      </c>
      <c r="J17" s="31">
        <f t="shared" si="1"/>
        <v>2009031.06</v>
      </c>
      <c r="K17" s="31">
        <f t="shared" si="1"/>
        <v>3702349.3299999996</v>
      </c>
      <c r="L17" s="31">
        <f t="shared" si="1"/>
        <v>16960723.719999999</v>
      </c>
      <c r="M17" s="31">
        <f t="shared" si="1"/>
        <v>3641410</v>
      </c>
      <c r="N17" s="31">
        <f t="shared" si="1"/>
        <v>3641410</v>
      </c>
      <c r="O17" s="66"/>
      <c r="P17" s="66"/>
      <c r="Q17" s="72"/>
      <c r="R17" s="105"/>
      <c r="S17" s="72"/>
      <c r="T17" s="72"/>
      <c r="U17" s="105"/>
      <c r="V17" s="72"/>
      <c r="W17" s="72"/>
      <c r="X17" s="72"/>
    </row>
    <row r="18" spans="1:24" ht="120" customHeight="1" x14ac:dyDescent="0.25">
      <c r="A18" s="102"/>
      <c r="B18" s="66"/>
      <c r="C18" s="66"/>
      <c r="D18" s="66"/>
      <c r="E18" s="66"/>
      <c r="F18" s="15" t="s">
        <v>24</v>
      </c>
      <c r="G18" s="33">
        <v>0</v>
      </c>
      <c r="H18" s="31">
        <f>H22+H25+H28+H31+H34+H37+H41</f>
        <v>0</v>
      </c>
      <c r="I18" s="31">
        <f t="shared" ref="I18:N18" si="2">I22+I25+I28+I31+I34+I37+I41</f>
        <v>0</v>
      </c>
      <c r="J18" s="31">
        <f t="shared" si="2"/>
        <v>100000</v>
      </c>
      <c r="K18" s="31">
        <f t="shared" si="2"/>
        <v>15956354.77</v>
      </c>
      <c r="L18" s="31">
        <f t="shared" si="2"/>
        <v>25990000</v>
      </c>
      <c r="M18" s="31">
        <f t="shared" si="2"/>
        <v>0</v>
      </c>
      <c r="N18" s="31">
        <f t="shared" si="2"/>
        <v>0</v>
      </c>
      <c r="O18" s="66"/>
      <c r="P18" s="66"/>
      <c r="Q18" s="72"/>
      <c r="R18" s="105"/>
      <c r="S18" s="72"/>
      <c r="T18" s="72"/>
      <c r="U18" s="105"/>
      <c r="V18" s="72"/>
      <c r="W18" s="72"/>
      <c r="X18" s="72"/>
    </row>
    <row r="19" spans="1:24" s="28" customFormat="1" ht="39" customHeight="1" x14ac:dyDescent="0.25">
      <c r="A19" s="103"/>
      <c r="B19" s="67"/>
      <c r="C19" s="67"/>
      <c r="D19" s="67"/>
      <c r="E19" s="67"/>
      <c r="F19" s="15" t="s">
        <v>69</v>
      </c>
      <c r="G19" s="33">
        <f>SUM(H19:N19)</f>
        <v>275504</v>
      </c>
      <c r="H19" s="31">
        <f>H38+H42</f>
        <v>0</v>
      </c>
      <c r="I19" s="31">
        <f t="shared" ref="I19:N19" si="3">I38+I42</f>
        <v>0</v>
      </c>
      <c r="J19" s="31">
        <f t="shared" si="3"/>
        <v>0</v>
      </c>
      <c r="K19" s="31">
        <f t="shared" si="3"/>
        <v>0</v>
      </c>
      <c r="L19" s="31">
        <f t="shared" si="3"/>
        <v>275504</v>
      </c>
      <c r="M19" s="31">
        <f t="shared" si="3"/>
        <v>0</v>
      </c>
      <c r="N19" s="31">
        <f t="shared" si="3"/>
        <v>0</v>
      </c>
      <c r="O19" s="67"/>
      <c r="P19" s="67"/>
      <c r="Q19" s="73"/>
      <c r="R19" s="106"/>
      <c r="S19" s="73"/>
      <c r="T19" s="73"/>
      <c r="U19" s="106"/>
      <c r="V19" s="73"/>
      <c r="W19" s="73"/>
      <c r="X19" s="73"/>
    </row>
    <row r="20" spans="1:24" ht="26.25" customHeight="1" x14ac:dyDescent="0.25">
      <c r="A20" s="113" t="s">
        <v>25</v>
      </c>
      <c r="B20" s="65" t="s">
        <v>26</v>
      </c>
      <c r="C20" s="65">
        <v>2020</v>
      </c>
      <c r="D20" s="65">
        <v>2026</v>
      </c>
      <c r="E20" s="65" t="s">
        <v>41</v>
      </c>
      <c r="F20" s="14" t="s">
        <v>11</v>
      </c>
      <c r="G20" s="32">
        <f>SUM(H20:N20)</f>
        <v>0</v>
      </c>
      <c r="H20" s="32">
        <f t="shared" ref="H20:N20" si="4">H21+H22</f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2">
        <f t="shared" si="4"/>
        <v>0</v>
      </c>
      <c r="O20" s="100" t="s">
        <v>43</v>
      </c>
      <c r="P20" s="65" t="s">
        <v>44</v>
      </c>
      <c r="Q20" s="71">
        <v>70</v>
      </c>
      <c r="R20" s="71">
        <v>10</v>
      </c>
      <c r="S20" s="71">
        <v>10</v>
      </c>
      <c r="T20" s="71">
        <v>10</v>
      </c>
      <c r="U20" s="71">
        <v>10</v>
      </c>
      <c r="V20" s="71">
        <v>10</v>
      </c>
      <c r="W20" s="71">
        <v>10</v>
      </c>
      <c r="X20" s="77">
        <v>10</v>
      </c>
    </row>
    <row r="21" spans="1:24" ht="75" customHeight="1" x14ac:dyDescent="0.25">
      <c r="A21" s="98"/>
      <c r="B21" s="66"/>
      <c r="C21" s="95"/>
      <c r="D21" s="95"/>
      <c r="E21" s="95"/>
      <c r="F21" s="14" t="s">
        <v>23</v>
      </c>
      <c r="G21" s="32">
        <f t="shared" ref="G21:G22" si="5">SUM(H21:N21)</f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95"/>
      <c r="P21" s="66"/>
      <c r="Q21" s="72"/>
      <c r="R21" s="72"/>
      <c r="S21" s="72"/>
      <c r="T21" s="72"/>
      <c r="U21" s="72"/>
      <c r="V21" s="72"/>
      <c r="W21" s="72"/>
      <c r="X21" s="78"/>
    </row>
    <row r="22" spans="1:24" ht="53.25" customHeight="1" x14ac:dyDescent="0.25">
      <c r="A22" s="99"/>
      <c r="B22" s="67"/>
      <c r="C22" s="96"/>
      <c r="D22" s="96"/>
      <c r="E22" s="96"/>
      <c r="F22" s="15" t="s">
        <v>24</v>
      </c>
      <c r="G22" s="32">
        <f t="shared" si="5"/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>
        <v>0</v>
      </c>
      <c r="O22" s="96"/>
      <c r="P22" s="67"/>
      <c r="Q22" s="73"/>
      <c r="R22" s="73"/>
      <c r="S22" s="73"/>
      <c r="T22" s="73"/>
      <c r="U22" s="73"/>
      <c r="V22" s="73"/>
      <c r="W22" s="73"/>
      <c r="X22" s="79"/>
    </row>
    <row r="23" spans="1:24" ht="23.25" customHeight="1" x14ac:dyDescent="0.25">
      <c r="A23" s="97" t="s">
        <v>27</v>
      </c>
      <c r="B23" s="65" t="s">
        <v>28</v>
      </c>
      <c r="C23" s="65">
        <v>2020</v>
      </c>
      <c r="D23" s="65">
        <v>2026</v>
      </c>
      <c r="E23" s="65" t="s">
        <v>41</v>
      </c>
      <c r="F23" s="14" t="s">
        <v>11</v>
      </c>
      <c r="G23" s="32">
        <f>SUM(H23:N23)</f>
        <v>0</v>
      </c>
      <c r="H23" s="32">
        <f t="shared" ref="H23:N23" si="6">H24+H25</f>
        <v>0</v>
      </c>
      <c r="I23" s="32">
        <f t="shared" si="6"/>
        <v>0</v>
      </c>
      <c r="J23" s="32">
        <f t="shared" si="6"/>
        <v>0</v>
      </c>
      <c r="K23" s="32">
        <f t="shared" si="6"/>
        <v>0</v>
      </c>
      <c r="L23" s="32">
        <f t="shared" si="6"/>
        <v>0</v>
      </c>
      <c r="M23" s="32">
        <f t="shared" si="6"/>
        <v>0</v>
      </c>
      <c r="N23" s="32">
        <f t="shared" si="6"/>
        <v>0</v>
      </c>
      <c r="O23" s="100" t="s">
        <v>47</v>
      </c>
      <c r="P23" s="65" t="s">
        <v>45</v>
      </c>
      <c r="Q23" s="71">
        <v>35</v>
      </c>
      <c r="R23" s="71">
        <v>5</v>
      </c>
      <c r="S23" s="71">
        <v>5</v>
      </c>
      <c r="T23" s="71">
        <v>5</v>
      </c>
      <c r="U23" s="71">
        <v>5</v>
      </c>
      <c r="V23" s="71">
        <v>5</v>
      </c>
      <c r="W23" s="71">
        <v>5</v>
      </c>
      <c r="X23" s="77">
        <v>5</v>
      </c>
    </row>
    <row r="24" spans="1:24" ht="76.5" customHeight="1" x14ac:dyDescent="0.25">
      <c r="A24" s="98"/>
      <c r="B24" s="66"/>
      <c r="C24" s="95"/>
      <c r="D24" s="95"/>
      <c r="E24" s="95"/>
      <c r="F24" s="14" t="s">
        <v>23</v>
      </c>
      <c r="G24" s="32">
        <f t="shared" ref="G24:G25" si="7">SUM(H24:N24)</f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95"/>
      <c r="P24" s="66"/>
      <c r="Q24" s="72"/>
      <c r="R24" s="72"/>
      <c r="S24" s="72"/>
      <c r="T24" s="72"/>
      <c r="U24" s="72"/>
      <c r="V24" s="72"/>
      <c r="W24" s="72"/>
      <c r="X24" s="78"/>
    </row>
    <row r="25" spans="1:24" ht="66" customHeight="1" x14ac:dyDescent="0.25">
      <c r="A25" s="99"/>
      <c r="B25" s="67"/>
      <c r="C25" s="96"/>
      <c r="D25" s="96"/>
      <c r="E25" s="96"/>
      <c r="F25" s="15" t="s">
        <v>24</v>
      </c>
      <c r="G25" s="32">
        <f t="shared" si="7"/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4">
        <v>0</v>
      </c>
      <c r="O25" s="96"/>
      <c r="P25" s="67"/>
      <c r="Q25" s="73"/>
      <c r="R25" s="73"/>
      <c r="S25" s="73"/>
      <c r="T25" s="73"/>
      <c r="U25" s="73"/>
      <c r="V25" s="73"/>
      <c r="W25" s="73"/>
      <c r="X25" s="79"/>
    </row>
    <row r="26" spans="1:24" ht="30.75" customHeight="1" x14ac:dyDescent="0.25">
      <c r="A26" s="129" t="s">
        <v>29</v>
      </c>
      <c r="B26" s="65" t="s">
        <v>30</v>
      </c>
      <c r="C26" s="65">
        <v>2020</v>
      </c>
      <c r="D26" s="65">
        <v>2025</v>
      </c>
      <c r="E26" s="65" t="s">
        <v>41</v>
      </c>
      <c r="F26" s="14" t="s">
        <v>11</v>
      </c>
      <c r="G26" s="32">
        <f>SUM(H26:N26)</f>
        <v>24087755.349999998</v>
      </c>
      <c r="H26" s="32">
        <f t="shared" ref="H26:N26" si="8">H27+H28</f>
        <v>1735850</v>
      </c>
      <c r="I26" s="32">
        <f t="shared" si="8"/>
        <v>2134561.64</v>
      </c>
      <c r="J26" s="32">
        <f t="shared" si="8"/>
        <v>2008020.96</v>
      </c>
      <c r="K26" s="32">
        <f t="shared" si="8"/>
        <v>3541174.03</v>
      </c>
      <c r="L26" s="32">
        <f t="shared" si="8"/>
        <v>7385328.7199999997</v>
      </c>
      <c r="M26" s="32">
        <f>M27+M28</f>
        <v>3641410</v>
      </c>
      <c r="N26" s="32">
        <f t="shared" si="8"/>
        <v>3641410</v>
      </c>
      <c r="O26" s="100" t="s">
        <v>46</v>
      </c>
      <c r="P26" s="65" t="s">
        <v>44</v>
      </c>
      <c r="Q26" s="71">
        <v>399</v>
      </c>
      <c r="R26" s="71">
        <v>57</v>
      </c>
      <c r="S26" s="71">
        <v>57</v>
      </c>
      <c r="T26" s="71">
        <v>57</v>
      </c>
      <c r="U26" s="71">
        <v>57</v>
      </c>
      <c r="V26" s="71">
        <v>57</v>
      </c>
      <c r="W26" s="71">
        <v>57</v>
      </c>
      <c r="X26" s="77">
        <v>57</v>
      </c>
    </row>
    <row r="27" spans="1:24" ht="63" x14ac:dyDescent="0.25">
      <c r="A27" s="98"/>
      <c r="B27" s="66"/>
      <c r="C27" s="95"/>
      <c r="D27" s="95"/>
      <c r="E27" s="95"/>
      <c r="F27" s="14" t="s">
        <v>23</v>
      </c>
      <c r="G27" s="32">
        <f>SUM(H27:N27)</f>
        <v>24087755.349999998</v>
      </c>
      <c r="H27" s="32">
        <v>1735850</v>
      </c>
      <c r="I27" s="32">
        <v>2134561.64</v>
      </c>
      <c r="J27" s="32">
        <v>2008020.96</v>
      </c>
      <c r="K27" s="32">
        <v>3541174.03</v>
      </c>
      <c r="L27" s="32">
        <v>7385328.7199999997</v>
      </c>
      <c r="M27" s="32">
        <v>3641410</v>
      </c>
      <c r="N27" s="32">
        <v>3641410</v>
      </c>
      <c r="O27" s="95"/>
      <c r="P27" s="66"/>
      <c r="Q27" s="72"/>
      <c r="R27" s="72"/>
      <c r="S27" s="72"/>
      <c r="T27" s="72"/>
      <c r="U27" s="72"/>
      <c r="V27" s="72"/>
      <c r="W27" s="72"/>
      <c r="X27" s="78"/>
    </row>
    <row r="28" spans="1:24" ht="48.75" customHeight="1" x14ac:dyDescent="0.25">
      <c r="A28" s="99"/>
      <c r="B28" s="67"/>
      <c r="C28" s="96"/>
      <c r="D28" s="96"/>
      <c r="E28" s="96"/>
      <c r="F28" s="15" t="s">
        <v>24</v>
      </c>
      <c r="G28" s="32">
        <f>SUM(H28:N28)</f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4">
        <v>0</v>
      </c>
      <c r="O28" s="96"/>
      <c r="P28" s="67"/>
      <c r="Q28" s="73"/>
      <c r="R28" s="73"/>
      <c r="S28" s="73"/>
      <c r="T28" s="73"/>
      <c r="U28" s="73"/>
      <c r="V28" s="73"/>
      <c r="W28" s="73"/>
      <c r="X28" s="79"/>
    </row>
    <row r="29" spans="1:24" ht="24" customHeight="1" x14ac:dyDescent="0.25">
      <c r="A29" s="129" t="s">
        <v>31</v>
      </c>
      <c r="B29" s="65" t="s">
        <v>32</v>
      </c>
      <c r="C29" s="65">
        <v>2020</v>
      </c>
      <c r="D29" s="65">
        <v>2026</v>
      </c>
      <c r="E29" s="65" t="s">
        <v>41</v>
      </c>
      <c r="F29" s="14" t="s">
        <v>11</v>
      </c>
      <c r="G29" s="32">
        <f t="shared" ref="G29:G34" si="9">SUM(H29:N29)</f>
        <v>0</v>
      </c>
      <c r="H29" s="32">
        <f t="shared" ref="H29:N29" si="10">H30+H31</f>
        <v>0</v>
      </c>
      <c r="I29" s="32">
        <f t="shared" si="10"/>
        <v>0</v>
      </c>
      <c r="J29" s="32">
        <f t="shared" si="10"/>
        <v>0</v>
      </c>
      <c r="K29" s="32">
        <f t="shared" si="10"/>
        <v>0</v>
      </c>
      <c r="L29" s="32">
        <f t="shared" si="10"/>
        <v>0</v>
      </c>
      <c r="M29" s="32">
        <f t="shared" si="10"/>
        <v>0</v>
      </c>
      <c r="N29" s="32">
        <f t="shared" si="10"/>
        <v>0</v>
      </c>
      <c r="O29" s="100" t="s">
        <v>48</v>
      </c>
      <c r="P29" s="65" t="s">
        <v>49</v>
      </c>
      <c r="Q29" s="71">
        <v>60.8</v>
      </c>
      <c r="R29" s="71">
        <v>60.8</v>
      </c>
      <c r="S29" s="71">
        <v>60.8</v>
      </c>
      <c r="T29" s="71">
        <v>60.8</v>
      </c>
      <c r="U29" s="71">
        <v>60.8</v>
      </c>
      <c r="V29" s="71">
        <v>60.8</v>
      </c>
      <c r="W29" s="71">
        <v>60.8</v>
      </c>
      <c r="X29" s="71">
        <v>60.8</v>
      </c>
    </row>
    <row r="30" spans="1:24" ht="72" customHeight="1" x14ac:dyDescent="0.25">
      <c r="A30" s="98"/>
      <c r="B30" s="66"/>
      <c r="C30" s="95"/>
      <c r="D30" s="95"/>
      <c r="E30" s="95"/>
      <c r="F30" s="14" t="s">
        <v>23</v>
      </c>
      <c r="G30" s="32">
        <f t="shared" si="9"/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148">
        <v>0</v>
      </c>
      <c r="O30" s="95"/>
      <c r="P30" s="66"/>
      <c r="Q30" s="72"/>
      <c r="R30" s="72"/>
      <c r="S30" s="72"/>
      <c r="T30" s="72"/>
      <c r="U30" s="72"/>
      <c r="V30" s="72"/>
      <c r="W30" s="72"/>
      <c r="X30" s="72"/>
    </row>
    <row r="31" spans="1:24" ht="47.25" x14ac:dyDescent="0.25">
      <c r="A31" s="99"/>
      <c r="B31" s="67"/>
      <c r="C31" s="96"/>
      <c r="D31" s="96"/>
      <c r="E31" s="96"/>
      <c r="F31" s="15" t="s">
        <v>24</v>
      </c>
      <c r="G31" s="33">
        <f t="shared" si="9"/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96"/>
      <c r="P31" s="67"/>
      <c r="Q31" s="73"/>
      <c r="R31" s="73"/>
      <c r="S31" s="73"/>
      <c r="T31" s="73"/>
      <c r="U31" s="73"/>
      <c r="V31" s="73"/>
      <c r="W31" s="73"/>
      <c r="X31" s="73"/>
    </row>
    <row r="32" spans="1:24" s="21" customFormat="1" ht="48" customHeight="1" x14ac:dyDescent="0.25">
      <c r="A32" s="129" t="s">
        <v>59</v>
      </c>
      <c r="B32" s="65" t="s">
        <v>62</v>
      </c>
      <c r="C32" s="65">
        <v>2020</v>
      </c>
      <c r="D32" s="65">
        <v>2026</v>
      </c>
      <c r="E32" s="65" t="s">
        <v>60</v>
      </c>
      <c r="F32" s="14" t="s">
        <v>11</v>
      </c>
      <c r="G32" s="32">
        <f t="shared" si="9"/>
        <v>36410459.359999999</v>
      </c>
      <c r="H32" s="32">
        <f t="shared" ref="H32:N32" si="11">H33+H34</f>
        <v>0</v>
      </c>
      <c r="I32" s="32">
        <f t="shared" si="11"/>
        <v>0</v>
      </c>
      <c r="J32" s="32">
        <f t="shared" si="11"/>
        <v>101010.1</v>
      </c>
      <c r="K32" s="32">
        <f t="shared" si="11"/>
        <v>16117530.07</v>
      </c>
      <c r="L32" s="32">
        <f t="shared" si="11"/>
        <v>20191919.190000001</v>
      </c>
      <c r="M32" s="32">
        <f t="shared" si="11"/>
        <v>0</v>
      </c>
      <c r="N32" s="32">
        <f t="shared" si="11"/>
        <v>0</v>
      </c>
      <c r="O32" s="132" t="s">
        <v>63</v>
      </c>
      <c r="P32" s="132" t="s">
        <v>61</v>
      </c>
      <c r="Q32" s="90">
        <v>1</v>
      </c>
      <c r="R32" s="90"/>
      <c r="S32" s="90"/>
      <c r="T32" s="90">
        <v>1</v>
      </c>
      <c r="U32" s="90">
        <v>1</v>
      </c>
      <c r="V32" s="71">
        <v>1</v>
      </c>
      <c r="W32" s="71"/>
      <c r="X32" s="68"/>
    </row>
    <row r="33" spans="1:24" s="21" customFormat="1" ht="141.75" customHeight="1" x14ac:dyDescent="0.25">
      <c r="A33" s="98"/>
      <c r="B33" s="66"/>
      <c r="C33" s="95"/>
      <c r="D33" s="95"/>
      <c r="E33" s="95"/>
      <c r="F33" s="14" t="s">
        <v>23</v>
      </c>
      <c r="G33" s="32">
        <f t="shared" si="9"/>
        <v>364104.58999999997</v>
      </c>
      <c r="H33" s="32">
        <v>0</v>
      </c>
      <c r="I33" s="32">
        <v>0</v>
      </c>
      <c r="J33" s="32">
        <v>1010.1</v>
      </c>
      <c r="K33" s="32">
        <v>161175.29999999999</v>
      </c>
      <c r="L33" s="32">
        <v>201919.19</v>
      </c>
      <c r="M33" s="32">
        <v>0</v>
      </c>
      <c r="N33" s="32">
        <v>0</v>
      </c>
      <c r="O33" s="132"/>
      <c r="P33" s="132"/>
      <c r="Q33" s="90"/>
      <c r="R33" s="90"/>
      <c r="S33" s="90"/>
      <c r="T33" s="90"/>
      <c r="U33" s="90"/>
      <c r="V33" s="73"/>
      <c r="W33" s="73"/>
      <c r="X33" s="70"/>
    </row>
    <row r="34" spans="1:24" s="21" customFormat="1" ht="126" x14ac:dyDescent="0.25">
      <c r="A34" s="99"/>
      <c r="B34" s="67"/>
      <c r="C34" s="96"/>
      <c r="D34" s="96"/>
      <c r="E34" s="96"/>
      <c r="F34" s="15" t="s">
        <v>24</v>
      </c>
      <c r="G34" s="33">
        <f t="shared" si="9"/>
        <v>36046354.769999996</v>
      </c>
      <c r="H34" s="33">
        <v>0</v>
      </c>
      <c r="I34" s="33">
        <v>0</v>
      </c>
      <c r="J34" s="33">
        <v>100000</v>
      </c>
      <c r="K34" s="33">
        <v>15956354.77</v>
      </c>
      <c r="L34" s="33">
        <v>19990000</v>
      </c>
      <c r="M34" s="33">
        <v>0</v>
      </c>
      <c r="N34" s="34">
        <v>0</v>
      </c>
      <c r="O34" s="14" t="s">
        <v>64</v>
      </c>
      <c r="P34" s="14" t="s">
        <v>65</v>
      </c>
      <c r="Q34" s="45">
        <v>5190.8</v>
      </c>
      <c r="R34" s="45"/>
      <c r="S34" s="45"/>
      <c r="T34" s="45"/>
      <c r="U34" s="45">
        <v>2450</v>
      </c>
      <c r="V34" s="52">
        <v>4726.7</v>
      </c>
      <c r="W34" s="50"/>
      <c r="X34" s="51"/>
    </row>
    <row r="35" spans="1:24" s="27" customFormat="1" ht="63" customHeight="1" x14ac:dyDescent="0.25">
      <c r="A35" s="140" t="s">
        <v>67</v>
      </c>
      <c r="B35" s="132" t="s">
        <v>74</v>
      </c>
      <c r="C35" s="132">
        <v>2024</v>
      </c>
      <c r="D35" s="132">
        <v>2026</v>
      </c>
      <c r="E35" s="141" t="s">
        <v>68</v>
      </c>
      <c r="F35" s="14" t="s">
        <v>11</v>
      </c>
      <c r="G35" s="33">
        <f>SUM(H35:N35)</f>
        <v>8775950.8200000003</v>
      </c>
      <c r="H35" s="33">
        <f>H36+H37+H38</f>
        <v>0</v>
      </c>
      <c r="I35" s="33">
        <f t="shared" ref="I35:N35" si="12">I36+I37+I38</f>
        <v>0</v>
      </c>
      <c r="J35" s="33">
        <f t="shared" si="12"/>
        <v>0</v>
      </c>
      <c r="K35" s="33">
        <f t="shared" si="12"/>
        <v>0</v>
      </c>
      <c r="L35" s="33">
        <f>L36+L37+L38</f>
        <v>8775950.8200000003</v>
      </c>
      <c r="M35" s="33">
        <f t="shared" si="12"/>
        <v>0</v>
      </c>
      <c r="N35" s="33">
        <f t="shared" si="12"/>
        <v>0</v>
      </c>
      <c r="O35" s="65" t="s">
        <v>70</v>
      </c>
      <c r="P35" s="65" t="s">
        <v>61</v>
      </c>
      <c r="Q35" s="71">
        <v>1</v>
      </c>
      <c r="R35" s="71"/>
      <c r="S35" s="71"/>
      <c r="T35" s="71"/>
      <c r="U35" s="71"/>
      <c r="V35" s="71">
        <v>1</v>
      </c>
      <c r="W35" s="71"/>
      <c r="X35" s="137"/>
    </row>
    <row r="36" spans="1:24" s="27" customFormat="1" ht="63" x14ac:dyDescent="0.25">
      <c r="A36" s="140"/>
      <c r="B36" s="132"/>
      <c r="C36" s="132"/>
      <c r="D36" s="132"/>
      <c r="E36" s="141"/>
      <c r="F36" s="14" t="s">
        <v>23</v>
      </c>
      <c r="G36" s="33">
        <f t="shared" ref="G36:G38" si="13">SUM(H36:N36)</f>
        <v>5609806.8200000003</v>
      </c>
      <c r="H36" s="33">
        <v>0</v>
      </c>
      <c r="I36" s="33">
        <v>0</v>
      </c>
      <c r="J36" s="33">
        <v>0</v>
      </c>
      <c r="K36" s="33">
        <v>0</v>
      </c>
      <c r="L36" s="33">
        <v>5609806.8200000003</v>
      </c>
      <c r="M36" s="33">
        <v>0</v>
      </c>
      <c r="N36" s="33">
        <v>0</v>
      </c>
      <c r="O36" s="66"/>
      <c r="P36" s="66"/>
      <c r="Q36" s="72"/>
      <c r="R36" s="72"/>
      <c r="S36" s="72"/>
      <c r="T36" s="72"/>
      <c r="U36" s="72"/>
      <c r="V36" s="72"/>
      <c r="W36" s="72"/>
      <c r="X36" s="138"/>
    </row>
    <row r="37" spans="1:24" s="27" customFormat="1" ht="47.25" x14ac:dyDescent="0.25">
      <c r="A37" s="140"/>
      <c r="B37" s="132"/>
      <c r="C37" s="132"/>
      <c r="D37" s="132"/>
      <c r="E37" s="141"/>
      <c r="F37" s="15" t="s">
        <v>24</v>
      </c>
      <c r="G37" s="33">
        <f t="shared" si="13"/>
        <v>3000000</v>
      </c>
      <c r="H37" s="33">
        <v>0</v>
      </c>
      <c r="I37" s="33">
        <v>0</v>
      </c>
      <c r="J37" s="33">
        <v>0</v>
      </c>
      <c r="K37" s="33">
        <v>0</v>
      </c>
      <c r="L37" s="33">
        <v>3000000</v>
      </c>
      <c r="M37" s="33">
        <v>0</v>
      </c>
      <c r="N37" s="33">
        <v>0</v>
      </c>
      <c r="O37" s="66"/>
      <c r="P37" s="66"/>
      <c r="Q37" s="72"/>
      <c r="R37" s="72"/>
      <c r="S37" s="72"/>
      <c r="T37" s="72"/>
      <c r="U37" s="72"/>
      <c r="V37" s="72"/>
      <c r="W37" s="72"/>
      <c r="X37" s="138"/>
    </row>
    <row r="38" spans="1:24" s="27" customFormat="1" ht="31.5" x14ac:dyDescent="0.25">
      <c r="A38" s="140"/>
      <c r="B38" s="132"/>
      <c r="C38" s="132"/>
      <c r="D38" s="132"/>
      <c r="E38" s="141"/>
      <c r="F38" s="15" t="s">
        <v>69</v>
      </c>
      <c r="G38" s="33">
        <f t="shared" si="13"/>
        <v>166144</v>
      </c>
      <c r="H38" s="33">
        <v>0</v>
      </c>
      <c r="I38" s="33">
        <v>0</v>
      </c>
      <c r="J38" s="33">
        <v>0</v>
      </c>
      <c r="K38" s="33">
        <v>0</v>
      </c>
      <c r="L38" s="33">
        <v>166144</v>
      </c>
      <c r="M38" s="33">
        <v>0</v>
      </c>
      <c r="N38" s="33">
        <v>0</v>
      </c>
      <c r="O38" s="67"/>
      <c r="P38" s="67"/>
      <c r="Q38" s="73"/>
      <c r="R38" s="73"/>
      <c r="S38" s="73"/>
      <c r="T38" s="73"/>
      <c r="U38" s="73"/>
      <c r="V38" s="73"/>
      <c r="W38" s="73"/>
      <c r="X38" s="139"/>
    </row>
    <row r="39" spans="1:24" s="27" customFormat="1" ht="18.75" x14ac:dyDescent="0.25">
      <c r="A39" s="142" t="s">
        <v>71</v>
      </c>
      <c r="B39" s="65" t="s">
        <v>75</v>
      </c>
      <c r="C39" s="65">
        <v>2020</v>
      </c>
      <c r="D39" s="65">
        <v>2026</v>
      </c>
      <c r="E39" s="145" t="s">
        <v>72</v>
      </c>
      <c r="F39" s="14" t="s">
        <v>11</v>
      </c>
      <c r="G39" s="33">
        <f>SUM(H39:N39)</f>
        <v>6873028.9900000002</v>
      </c>
      <c r="H39" s="33">
        <f>H40+H41+H42</f>
        <v>0</v>
      </c>
      <c r="I39" s="33">
        <f t="shared" ref="I39:N39" si="14">I40+I41+I42</f>
        <v>0</v>
      </c>
      <c r="J39" s="33">
        <f t="shared" si="14"/>
        <v>0</v>
      </c>
      <c r="K39" s="33">
        <f t="shared" si="14"/>
        <v>0</v>
      </c>
      <c r="L39" s="33">
        <f t="shared" si="14"/>
        <v>6873028.9900000002</v>
      </c>
      <c r="M39" s="33">
        <f t="shared" si="14"/>
        <v>0</v>
      </c>
      <c r="N39" s="33">
        <f t="shared" si="14"/>
        <v>0</v>
      </c>
      <c r="O39" s="65" t="s">
        <v>73</v>
      </c>
      <c r="P39" s="65" t="s">
        <v>61</v>
      </c>
      <c r="Q39" s="71">
        <v>1</v>
      </c>
      <c r="R39" s="71"/>
      <c r="S39" s="71"/>
      <c r="T39" s="71"/>
      <c r="U39" s="71"/>
      <c r="V39" s="71">
        <v>1</v>
      </c>
      <c r="W39" s="71"/>
      <c r="X39" s="137"/>
    </row>
    <row r="40" spans="1:24" s="27" customFormat="1" ht="63" x14ac:dyDescent="0.25">
      <c r="A40" s="143"/>
      <c r="B40" s="66"/>
      <c r="C40" s="66"/>
      <c r="D40" s="66"/>
      <c r="E40" s="146"/>
      <c r="F40" s="14" t="s">
        <v>23</v>
      </c>
      <c r="G40" s="33">
        <f t="shared" ref="G40:G42" si="15">SUM(H40:N40)</f>
        <v>3763668.99</v>
      </c>
      <c r="H40" s="33">
        <v>0</v>
      </c>
      <c r="I40" s="33">
        <v>0</v>
      </c>
      <c r="J40" s="33">
        <v>0</v>
      </c>
      <c r="K40" s="33">
        <v>0</v>
      </c>
      <c r="L40" s="33">
        <v>3763668.99</v>
      </c>
      <c r="M40" s="33">
        <v>0</v>
      </c>
      <c r="N40" s="33">
        <v>0</v>
      </c>
      <c r="O40" s="66"/>
      <c r="P40" s="66"/>
      <c r="Q40" s="72"/>
      <c r="R40" s="72"/>
      <c r="S40" s="72"/>
      <c r="T40" s="72"/>
      <c r="U40" s="72"/>
      <c r="V40" s="72"/>
      <c r="W40" s="72"/>
      <c r="X40" s="138"/>
    </row>
    <row r="41" spans="1:24" s="27" customFormat="1" ht="47.25" x14ac:dyDescent="0.25">
      <c r="A41" s="143"/>
      <c r="B41" s="66"/>
      <c r="C41" s="66"/>
      <c r="D41" s="66"/>
      <c r="E41" s="146"/>
      <c r="F41" s="15" t="s">
        <v>24</v>
      </c>
      <c r="G41" s="33">
        <f t="shared" si="15"/>
        <v>3000000</v>
      </c>
      <c r="H41" s="33">
        <v>0</v>
      </c>
      <c r="I41" s="33">
        <v>0</v>
      </c>
      <c r="J41" s="33">
        <v>0</v>
      </c>
      <c r="K41" s="33">
        <v>0</v>
      </c>
      <c r="L41" s="33">
        <v>3000000</v>
      </c>
      <c r="M41" s="33">
        <v>0</v>
      </c>
      <c r="N41" s="33">
        <v>0</v>
      </c>
      <c r="O41" s="66"/>
      <c r="P41" s="66"/>
      <c r="Q41" s="72"/>
      <c r="R41" s="72"/>
      <c r="S41" s="72"/>
      <c r="T41" s="72"/>
      <c r="U41" s="72"/>
      <c r="V41" s="72"/>
      <c r="W41" s="72"/>
      <c r="X41" s="138"/>
    </row>
    <row r="42" spans="1:24" s="27" customFormat="1" ht="31.5" x14ac:dyDescent="0.25">
      <c r="A42" s="144"/>
      <c r="B42" s="67"/>
      <c r="C42" s="67"/>
      <c r="D42" s="67"/>
      <c r="E42" s="147"/>
      <c r="F42" s="15" t="s">
        <v>69</v>
      </c>
      <c r="G42" s="33">
        <f t="shared" si="15"/>
        <v>109360</v>
      </c>
      <c r="H42" s="33">
        <v>0</v>
      </c>
      <c r="I42" s="33">
        <v>0</v>
      </c>
      <c r="J42" s="33">
        <v>0</v>
      </c>
      <c r="K42" s="33">
        <v>0</v>
      </c>
      <c r="L42" s="33">
        <v>109360</v>
      </c>
      <c r="M42" s="33">
        <v>0</v>
      </c>
      <c r="N42" s="33">
        <v>0</v>
      </c>
      <c r="O42" s="67"/>
      <c r="P42" s="67"/>
      <c r="Q42" s="73"/>
      <c r="R42" s="73"/>
      <c r="S42" s="73"/>
      <c r="T42" s="73"/>
      <c r="U42" s="73"/>
      <c r="V42" s="73"/>
      <c r="W42" s="73"/>
      <c r="X42" s="139"/>
    </row>
    <row r="43" spans="1:24" ht="117.75" customHeight="1" x14ac:dyDescent="0.25">
      <c r="A43" s="16"/>
      <c r="B43" s="12" t="s">
        <v>33</v>
      </c>
      <c r="C43" s="11">
        <v>2020</v>
      </c>
      <c r="D43" s="11">
        <v>2026</v>
      </c>
      <c r="E43" s="11"/>
      <c r="F43" s="12" t="s">
        <v>13</v>
      </c>
      <c r="G43" s="32" t="s">
        <v>13</v>
      </c>
      <c r="H43" s="32" t="s">
        <v>13</v>
      </c>
      <c r="I43" s="32" t="s">
        <v>13</v>
      </c>
      <c r="J43" s="32" t="s">
        <v>13</v>
      </c>
      <c r="K43" s="32" t="s">
        <v>13</v>
      </c>
      <c r="L43" s="32" t="s">
        <v>13</v>
      </c>
      <c r="M43" s="32" t="s">
        <v>13</v>
      </c>
      <c r="N43" s="32" t="s">
        <v>13</v>
      </c>
      <c r="O43" s="12" t="s">
        <v>13</v>
      </c>
      <c r="P43" s="12" t="s">
        <v>13</v>
      </c>
      <c r="Q43" s="46" t="s">
        <v>13</v>
      </c>
      <c r="R43" s="46" t="s">
        <v>13</v>
      </c>
      <c r="S43" s="46" t="s">
        <v>13</v>
      </c>
      <c r="T43" s="46" t="s">
        <v>13</v>
      </c>
      <c r="U43" s="46" t="s">
        <v>13</v>
      </c>
      <c r="V43" s="46" t="s">
        <v>13</v>
      </c>
      <c r="W43" s="46" t="s">
        <v>13</v>
      </c>
      <c r="X43" s="47"/>
    </row>
    <row r="44" spans="1:24" ht="33.75" customHeight="1" x14ac:dyDescent="0.25">
      <c r="A44" s="130" t="s">
        <v>15</v>
      </c>
      <c r="B44" s="59" t="s">
        <v>55</v>
      </c>
      <c r="C44" s="65">
        <v>2020</v>
      </c>
      <c r="D44" s="65">
        <v>2026</v>
      </c>
      <c r="E44" s="59" t="s">
        <v>42</v>
      </c>
      <c r="F44" s="10" t="s">
        <v>11</v>
      </c>
      <c r="G44" s="35">
        <f t="shared" ref="G44:G49" si="16">SUM(H44:N44)</f>
        <v>60548615.289999999</v>
      </c>
      <c r="H44" s="36">
        <f t="shared" ref="H44:N44" si="17">H45+H46</f>
        <v>6988609.2699999996</v>
      </c>
      <c r="I44" s="36">
        <f t="shared" si="17"/>
        <v>7112934.8799999999</v>
      </c>
      <c r="J44" s="36">
        <f t="shared" si="17"/>
        <v>7818593.6500000004</v>
      </c>
      <c r="K44" s="36">
        <f t="shared" si="17"/>
        <v>8980455.2300000004</v>
      </c>
      <c r="L44" s="36">
        <f t="shared" si="17"/>
        <v>11548201.92</v>
      </c>
      <c r="M44" s="36">
        <f t="shared" si="17"/>
        <v>9049910.1699999999</v>
      </c>
      <c r="N44" s="36">
        <f t="shared" si="17"/>
        <v>9049910.1699999999</v>
      </c>
      <c r="O44" s="133" t="s">
        <v>51</v>
      </c>
      <c r="P44" s="135" t="s">
        <v>44</v>
      </c>
      <c r="Q44" s="80">
        <v>860</v>
      </c>
      <c r="R44" s="80">
        <v>120</v>
      </c>
      <c r="S44" s="80">
        <v>120</v>
      </c>
      <c r="T44" s="80">
        <v>120</v>
      </c>
      <c r="U44" s="80">
        <v>125</v>
      </c>
      <c r="V44" s="80">
        <v>125</v>
      </c>
      <c r="W44" s="80">
        <v>125</v>
      </c>
      <c r="X44" s="80">
        <v>125</v>
      </c>
    </row>
    <row r="45" spans="1:24" ht="72.75" customHeight="1" x14ac:dyDescent="0.25">
      <c r="A45" s="130"/>
      <c r="B45" s="60"/>
      <c r="C45" s="131"/>
      <c r="D45" s="131"/>
      <c r="E45" s="60"/>
      <c r="F45" s="10" t="s">
        <v>23</v>
      </c>
      <c r="G45" s="35">
        <f t="shared" si="16"/>
        <v>60048615.289999999</v>
      </c>
      <c r="H45" s="36">
        <f>H48</f>
        <v>6988609.2699999996</v>
      </c>
      <c r="I45" s="36">
        <f t="shared" ref="I45:K45" si="18">I48</f>
        <v>7112934.8799999999</v>
      </c>
      <c r="J45" s="36">
        <f t="shared" si="18"/>
        <v>7818593.6500000004</v>
      </c>
      <c r="K45" s="36">
        <f t="shared" si="18"/>
        <v>8980455.2300000004</v>
      </c>
      <c r="L45" s="36">
        <v>11048201.92</v>
      </c>
      <c r="M45" s="36">
        <f t="shared" ref="M45:N45" si="19">M48+M51</f>
        <v>9049910.1699999999</v>
      </c>
      <c r="N45" s="36">
        <f t="shared" si="19"/>
        <v>9049910.1699999999</v>
      </c>
      <c r="O45" s="134"/>
      <c r="P45" s="136"/>
      <c r="Q45" s="81"/>
      <c r="R45" s="81"/>
      <c r="S45" s="81"/>
      <c r="T45" s="81"/>
      <c r="U45" s="81"/>
      <c r="V45" s="81"/>
      <c r="W45" s="81"/>
      <c r="X45" s="81"/>
    </row>
    <row r="46" spans="1:24" ht="52.5" customHeight="1" x14ac:dyDescent="0.25">
      <c r="A46" s="130"/>
      <c r="B46" s="60"/>
      <c r="C46" s="131"/>
      <c r="D46" s="131"/>
      <c r="E46" s="60"/>
      <c r="F46" s="20" t="s">
        <v>24</v>
      </c>
      <c r="G46" s="37">
        <f t="shared" si="16"/>
        <v>500000</v>
      </c>
      <c r="H46" s="38">
        <f t="shared" ref="H46:K46" si="20">H49</f>
        <v>0</v>
      </c>
      <c r="I46" s="38">
        <f t="shared" si="20"/>
        <v>0</v>
      </c>
      <c r="J46" s="38">
        <f t="shared" si="20"/>
        <v>0</v>
      </c>
      <c r="K46" s="38">
        <f t="shared" si="20"/>
        <v>0</v>
      </c>
      <c r="L46" s="36">
        <v>500000</v>
      </c>
      <c r="M46" s="36">
        <f t="shared" ref="M46:N46" si="21">M49+M52</f>
        <v>0</v>
      </c>
      <c r="N46" s="36">
        <f t="shared" si="21"/>
        <v>0</v>
      </c>
      <c r="O46" s="134"/>
      <c r="P46" s="136"/>
      <c r="Q46" s="81"/>
      <c r="R46" s="81"/>
      <c r="S46" s="81"/>
      <c r="T46" s="81"/>
      <c r="U46" s="81"/>
      <c r="V46" s="81"/>
      <c r="W46" s="81"/>
      <c r="X46" s="81"/>
    </row>
    <row r="47" spans="1:24" ht="227.25" customHeight="1" x14ac:dyDescent="0.25">
      <c r="A47" s="56" t="s">
        <v>50</v>
      </c>
      <c r="B47" s="59" t="s">
        <v>66</v>
      </c>
      <c r="C47" s="62">
        <v>2020</v>
      </c>
      <c r="D47" s="62">
        <v>2026</v>
      </c>
      <c r="E47" s="59" t="s">
        <v>42</v>
      </c>
      <c r="F47" s="10" t="s">
        <v>11</v>
      </c>
      <c r="G47" s="39">
        <f>SUM(H47:N47)</f>
        <v>60043564.780000001</v>
      </c>
      <c r="H47" s="36">
        <f t="shared" ref="H47:N47" si="22">H48+H49</f>
        <v>6988609.2699999996</v>
      </c>
      <c r="I47" s="36">
        <f t="shared" si="22"/>
        <v>7112934.8799999999</v>
      </c>
      <c r="J47" s="36">
        <f t="shared" si="22"/>
        <v>7818593.6500000004</v>
      </c>
      <c r="K47" s="36">
        <f t="shared" si="22"/>
        <v>8980455.2300000004</v>
      </c>
      <c r="L47" s="36">
        <f t="shared" si="22"/>
        <v>11043151.41</v>
      </c>
      <c r="M47" s="36">
        <f t="shared" si="22"/>
        <v>9049910.1699999999</v>
      </c>
      <c r="N47" s="36">
        <f t="shared" si="22"/>
        <v>9049910.1699999999</v>
      </c>
      <c r="O47" s="14" t="s">
        <v>57</v>
      </c>
      <c r="P47" s="14" t="s">
        <v>22</v>
      </c>
      <c r="Q47" s="45">
        <v>14.2</v>
      </c>
      <c r="R47" s="45">
        <v>13.2</v>
      </c>
      <c r="S47" s="48">
        <v>13.2</v>
      </c>
      <c r="T47" s="48">
        <v>13.4</v>
      </c>
      <c r="U47" s="48">
        <v>13.6</v>
      </c>
      <c r="V47" s="48">
        <v>13.8</v>
      </c>
      <c r="W47" s="45">
        <v>14</v>
      </c>
      <c r="X47" s="47">
        <v>14.2</v>
      </c>
    </row>
    <row r="48" spans="1:24" ht="243.75" customHeight="1" x14ac:dyDescent="0.25">
      <c r="A48" s="57"/>
      <c r="B48" s="60"/>
      <c r="C48" s="63"/>
      <c r="D48" s="63"/>
      <c r="E48" s="60"/>
      <c r="F48" s="14" t="s">
        <v>23</v>
      </c>
      <c r="G48" s="40">
        <f t="shared" si="16"/>
        <v>60043564.780000001</v>
      </c>
      <c r="H48" s="36">
        <v>6988609.2699999996</v>
      </c>
      <c r="I48" s="36">
        <v>7112934.8799999999</v>
      </c>
      <c r="J48" s="36">
        <v>7818593.6500000004</v>
      </c>
      <c r="K48" s="36">
        <v>8980455.2300000004</v>
      </c>
      <c r="L48" s="36">
        <v>11043151.41</v>
      </c>
      <c r="M48" s="36">
        <v>9049910.1699999999</v>
      </c>
      <c r="N48" s="36">
        <v>9049910.1699999999</v>
      </c>
      <c r="O48" s="14" t="s">
        <v>58</v>
      </c>
      <c r="P48" s="14" t="s">
        <v>22</v>
      </c>
      <c r="Q48" s="45">
        <v>119.5</v>
      </c>
      <c r="R48" s="45">
        <v>117</v>
      </c>
      <c r="S48" s="48">
        <v>117</v>
      </c>
      <c r="T48" s="48" t="s">
        <v>54</v>
      </c>
      <c r="U48" s="48">
        <v>118</v>
      </c>
      <c r="V48" s="48">
        <v>118.5</v>
      </c>
      <c r="W48" s="45">
        <v>119</v>
      </c>
      <c r="X48" s="47">
        <v>119.5</v>
      </c>
    </row>
    <row r="49" spans="1:25" ht="153" customHeight="1" x14ac:dyDescent="0.25">
      <c r="A49" s="58"/>
      <c r="B49" s="61"/>
      <c r="C49" s="64"/>
      <c r="D49" s="64"/>
      <c r="E49" s="61"/>
      <c r="F49" s="14" t="s">
        <v>36</v>
      </c>
      <c r="G49" s="41">
        <f t="shared" si="16"/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19" t="s">
        <v>52</v>
      </c>
      <c r="P49" s="18" t="s">
        <v>22</v>
      </c>
      <c r="Q49" s="49">
        <v>9.5</v>
      </c>
      <c r="R49" s="49">
        <v>8.3000000000000007</v>
      </c>
      <c r="S49" s="49">
        <v>8.5</v>
      </c>
      <c r="T49" s="49">
        <v>8.5</v>
      </c>
      <c r="U49" s="49">
        <v>8.6999999999999993</v>
      </c>
      <c r="V49" s="49">
        <v>8.9</v>
      </c>
      <c r="W49" s="49">
        <v>9</v>
      </c>
      <c r="X49" s="47">
        <v>9.5</v>
      </c>
      <c r="Y49" s="26"/>
    </row>
    <row r="50" spans="1:25" s="53" customFormat="1" ht="46.5" customHeight="1" x14ac:dyDescent="0.25">
      <c r="A50" s="56" t="s">
        <v>76</v>
      </c>
      <c r="B50" s="59" t="s">
        <v>77</v>
      </c>
      <c r="C50" s="62">
        <v>2024</v>
      </c>
      <c r="D50" s="62">
        <v>2026</v>
      </c>
      <c r="E50" s="59" t="s">
        <v>78</v>
      </c>
      <c r="F50" s="10" t="s">
        <v>11</v>
      </c>
      <c r="G50" s="39">
        <f>SUM(H50:N50)</f>
        <v>505050.51</v>
      </c>
      <c r="H50" s="36">
        <f t="shared" ref="H50:J50" si="23">H51+H52</f>
        <v>0</v>
      </c>
      <c r="I50" s="36">
        <f t="shared" si="23"/>
        <v>0</v>
      </c>
      <c r="J50" s="36">
        <f t="shared" si="23"/>
        <v>0</v>
      </c>
      <c r="K50" s="36">
        <f>K51+K52</f>
        <v>0</v>
      </c>
      <c r="L50" s="36">
        <f>L51+L52</f>
        <v>505050.51</v>
      </c>
      <c r="M50" s="36">
        <f t="shared" ref="M50:N50" si="24">M51+M52</f>
        <v>0</v>
      </c>
      <c r="N50" s="36">
        <f t="shared" si="24"/>
        <v>0</v>
      </c>
      <c r="O50" s="65" t="s">
        <v>79</v>
      </c>
      <c r="P50" s="65" t="s">
        <v>65</v>
      </c>
      <c r="Q50" s="71">
        <v>45</v>
      </c>
      <c r="R50" s="71"/>
      <c r="S50" s="74"/>
      <c r="T50" s="74"/>
      <c r="U50" s="74"/>
      <c r="V50" s="74">
        <v>45</v>
      </c>
      <c r="W50" s="71"/>
      <c r="X50" s="68"/>
    </row>
    <row r="51" spans="1:25" s="53" customFormat="1" ht="69" customHeight="1" x14ac:dyDescent="0.25">
      <c r="A51" s="57"/>
      <c r="B51" s="60"/>
      <c r="C51" s="63"/>
      <c r="D51" s="63"/>
      <c r="E51" s="60"/>
      <c r="F51" s="14" t="s">
        <v>23</v>
      </c>
      <c r="G51" s="40">
        <f t="shared" ref="G51:G52" si="25">SUM(H51:N51)</f>
        <v>5050.51</v>
      </c>
      <c r="H51" s="36"/>
      <c r="I51" s="36"/>
      <c r="J51" s="36"/>
      <c r="K51" s="36"/>
      <c r="L51" s="36">
        <v>5050.51</v>
      </c>
      <c r="M51" s="36"/>
      <c r="N51" s="36"/>
      <c r="O51" s="66"/>
      <c r="P51" s="66"/>
      <c r="Q51" s="72"/>
      <c r="R51" s="72"/>
      <c r="S51" s="75"/>
      <c r="T51" s="75"/>
      <c r="U51" s="75"/>
      <c r="V51" s="75"/>
      <c r="W51" s="72"/>
      <c r="X51" s="69"/>
    </row>
    <row r="52" spans="1:25" s="53" customFormat="1" ht="68.25" customHeight="1" x14ac:dyDescent="0.25">
      <c r="A52" s="58"/>
      <c r="B52" s="61"/>
      <c r="C52" s="64"/>
      <c r="D52" s="64"/>
      <c r="E52" s="61"/>
      <c r="F52" s="14" t="s">
        <v>36</v>
      </c>
      <c r="G52" s="41">
        <f t="shared" si="25"/>
        <v>500000</v>
      </c>
      <c r="H52" s="34">
        <v>0</v>
      </c>
      <c r="I52" s="34">
        <v>0</v>
      </c>
      <c r="J52" s="34">
        <v>0</v>
      </c>
      <c r="K52" s="34">
        <v>0</v>
      </c>
      <c r="L52" s="34">
        <v>500000</v>
      </c>
      <c r="M52" s="34">
        <v>0</v>
      </c>
      <c r="N52" s="34">
        <v>0</v>
      </c>
      <c r="O52" s="67"/>
      <c r="P52" s="67"/>
      <c r="Q52" s="73"/>
      <c r="R52" s="73"/>
      <c r="S52" s="76"/>
      <c r="T52" s="76"/>
      <c r="U52" s="76"/>
      <c r="V52" s="76"/>
      <c r="W52" s="73"/>
      <c r="X52" s="70"/>
      <c r="Y52" s="26"/>
    </row>
    <row r="53" spans="1:25" ht="15.75" customHeight="1" x14ac:dyDescent="0.25">
      <c r="A53" s="120" t="s">
        <v>34</v>
      </c>
      <c r="B53" s="121"/>
      <c r="C53" s="126" t="s">
        <v>18</v>
      </c>
      <c r="D53" s="126" t="s">
        <v>18</v>
      </c>
      <c r="E53" s="126" t="s">
        <v>18</v>
      </c>
      <c r="F53" s="14" t="s">
        <v>35</v>
      </c>
      <c r="G53" s="42">
        <f>SUM(H53:N53)</f>
        <v>136695809.81</v>
      </c>
      <c r="H53" s="33">
        <f t="shared" ref="H53:L55" si="26">H16+H44</f>
        <v>8724459.2699999996</v>
      </c>
      <c r="I53" s="33">
        <f t="shared" si="26"/>
        <v>9247496.5199999996</v>
      </c>
      <c r="J53" s="33">
        <f t="shared" si="26"/>
        <v>9927624.7100000009</v>
      </c>
      <c r="K53" s="33">
        <f t="shared" si="26"/>
        <v>28639159.329999998</v>
      </c>
      <c r="L53" s="33">
        <f t="shared" si="26"/>
        <v>54774429.640000001</v>
      </c>
      <c r="M53" s="33">
        <f t="shared" ref="M53:N53" si="27">M16+M44+M56</f>
        <v>12691320.17</v>
      </c>
      <c r="N53" s="33">
        <f t="shared" si="27"/>
        <v>12691320.17</v>
      </c>
      <c r="O53" s="117" t="s">
        <v>18</v>
      </c>
      <c r="P53" s="117" t="s">
        <v>18</v>
      </c>
      <c r="Q53" s="117" t="s">
        <v>18</v>
      </c>
      <c r="R53" s="117" t="s">
        <v>18</v>
      </c>
      <c r="S53" s="117" t="s">
        <v>18</v>
      </c>
      <c r="T53" s="117" t="s">
        <v>18</v>
      </c>
      <c r="U53" s="117" t="s">
        <v>18</v>
      </c>
      <c r="V53" s="117" t="s">
        <v>18</v>
      </c>
      <c r="W53" s="117" t="s">
        <v>18</v>
      </c>
      <c r="X53" s="59"/>
    </row>
    <row r="54" spans="1:25" ht="64.5" customHeight="1" x14ac:dyDescent="0.25">
      <c r="A54" s="122"/>
      <c r="B54" s="123"/>
      <c r="C54" s="127"/>
      <c r="D54" s="127"/>
      <c r="E54" s="127"/>
      <c r="F54" s="14" t="s">
        <v>23</v>
      </c>
      <c r="G54" s="42">
        <f>SUM(H54:N54)</f>
        <v>93873951.040000007</v>
      </c>
      <c r="H54" s="33">
        <f t="shared" si="26"/>
        <v>8724459.2699999996</v>
      </c>
      <c r="I54" s="33">
        <f t="shared" si="26"/>
        <v>9247496.5199999996</v>
      </c>
      <c r="J54" s="33">
        <f t="shared" si="26"/>
        <v>9827624.7100000009</v>
      </c>
      <c r="K54" s="33">
        <f t="shared" si="26"/>
        <v>12682804.560000001</v>
      </c>
      <c r="L54" s="33">
        <f>L17+L45</f>
        <v>28008925.640000001</v>
      </c>
      <c r="M54" s="33">
        <f t="shared" ref="L54:N55" si="28">M17+M45</f>
        <v>12691320.17</v>
      </c>
      <c r="N54" s="33">
        <f t="shared" si="28"/>
        <v>12691320.17</v>
      </c>
      <c r="O54" s="118"/>
      <c r="P54" s="118"/>
      <c r="Q54" s="118"/>
      <c r="R54" s="118"/>
      <c r="S54" s="118"/>
      <c r="T54" s="118"/>
      <c r="U54" s="118"/>
      <c r="V54" s="118"/>
      <c r="W54" s="118"/>
      <c r="X54" s="82"/>
    </row>
    <row r="55" spans="1:25" ht="47.25" x14ac:dyDescent="0.25">
      <c r="A55" s="122"/>
      <c r="B55" s="123"/>
      <c r="C55" s="127"/>
      <c r="D55" s="127"/>
      <c r="E55" s="127"/>
      <c r="F55" s="14" t="s">
        <v>36</v>
      </c>
      <c r="G55" s="42">
        <f>SUM(H55:N55)</f>
        <v>42546354.769999996</v>
      </c>
      <c r="H55" s="43">
        <f t="shared" si="26"/>
        <v>0</v>
      </c>
      <c r="I55" s="43">
        <f t="shared" si="26"/>
        <v>0</v>
      </c>
      <c r="J55" s="43">
        <f t="shared" si="26"/>
        <v>100000</v>
      </c>
      <c r="K55" s="43">
        <f t="shared" si="26"/>
        <v>15956354.77</v>
      </c>
      <c r="L55" s="43">
        <f t="shared" si="28"/>
        <v>26490000</v>
      </c>
      <c r="M55" s="43">
        <f t="shared" si="28"/>
        <v>0</v>
      </c>
      <c r="N55" s="43">
        <f t="shared" si="28"/>
        <v>0</v>
      </c>
      <c r="O55" s="119"/>
      <c r="P55" s="119"/>
      <c r="Q55" s="119"/>
      <c r="R55" s="119"/>
      <c r="S55" s="119"/>
      <c r="T55" s="119"/>
      <c r="U55" s="119"/>
      <c r="V55" s="119"/>
      <c r="W55" s="119"/>
      <c r="X55" s="83"/>
    </row>
    <row r="56" spans="1:25" ht="31.5" x14ac:dyDescent="0.25">
      <c r="A56" s="124"/>
      <c r="B56" s="125"/>
      <c r="C56" s="128"/>
      <c r="D56" s="128"/>
      <c r="E56" s="128"/>
      <c r="F56" s="10" t="s">
        <v>69</v>
      </c>
      <c r="G56" s="44">
        <f>SUM(H56:N56)</f>
        <v>275504</v>
      </c>
      <c r="H56" s="44">
        <f>H19</f>
        <v>0</v>
      </c>
      <c r="I56" s="44">
        <f t="shared" ref="I56:N56" si="29">I19</f>
        <v>0</v>
      </c>
      <c r="J56" s="44">
        <f t="shared" si="29"/>
        <v>0</v>
      </c>
      <c r="K56" s="44">
        <f t="shared" si="29"/>
        <v>0</v>
      </c>
      <c r="L56" s="44">
        <f t="shared" si="29"/>
        <v>275504</v>
      </c>
      <c r="M56" s="44">
        <f t="shared" si="29"/>
        <v>0</v>
      </c>
      <c r="N56" s="44">
        <f t="shared" si="29"/>
        <v>0</v>
      </c>
      <c r="O56" s="30"/>
      <c r="P56" s="30"/>
      <c r="Q56" s="30"/>
      <c r="R56" s="30"/>
      <c r="S56" s="30"/>
      <c r="T56" s="30"/>
      <c r="U56" s="30"/>
      <c r="V56" s="30"/>
      <c r="W56" s="30"/>
      <c r="X56" s="30"/>
    </row>
  </sheetData>
  <mergeCells count="193">
    <mergeCell ref="A35:A38"/>
    <mergeCell ref="S39:S42"/>
    <mergeCell ref="T39:T42"/>
    <mergeCell ref="U39:U42"/>
    <mergeCell ref="V39:V42"/>
    <mergeCell ref="W39:W42"/>
    <mergeCell ref="X39:X42"/>
    <mergeCell ref="E35:E38"/>
    <mergeCell ref="D35:D38"/>
    <mergeCell ref="B35:B38"/>
    <mergeCell ref="C35:C38"/>
    <mergeCell ref="A39:A42"/>
    <mergeCell ref="B39:B42"/>
    <mergeCell ref="C39:C42"/>
    <mergeCell ref="D39:D42"/>
    <mergeCell ref="E39:E42"/>
    <mergeCell ref="O39:O42"/>
    <mergeCell ref="P39:P42"/>
    <mergeCell ref="Q39:Q42"/>
    <mergeCell ref="R39:R42"/>
    <mergeCell ref="V35:V38"/>
    <mergeCell ref="U35:U38"/>
    <mergeCell ref="T35:T38"/>
    <mergeCell ref="S35:S38"/>
    <mergeCell ref="P35:P38"/>
    <mergeCell ref="Q35:Q38"/>
    <mergeCell ref="C47:C49"/>
    <mergeCell ref="D47:D49"/>
    <mergeCell ref="E47:E49"/>
    <mergeCell ref="P44:P46"/>
    <mergeCell ref="R35:R38"/>
    <mergeCell ref="W35:W38"/>
    <mergeCell ref="X32:X33"/>
    <mergeCell ref="W32:W33"/>
    <mergeCell ref="V32:V33"/>
    <mergeCell ref="X35:X38"/>
    <mergeCell ref="P32:P33"/>
    <mergeCell ref="Q32:Q33"/>
    <mergeCell ref="R32:R33"/>
    <mergeCell ref="A53:B56"/>
    <mergeCell ref="E53:E56"/>
    <mergeCell ref="D53:D56"/>
    <mergeCell ref="C53:C56"/>
    <mergeCell ref="A26:A28"/>
    <mergeCell ref="D26:D28"/>
    <mergeCell ref="E26:E28"/>
    <mergeCell ref="O53:O55"/>
    <mergeCell ref="A44:A46"/>
    <mergeCell ref="B44:B46"/>
    <mergeCell ref="A47:A49"/>
    <mergeCell ref="B47:B49"/>
    <mergeCell ref="D44:D46"/>
    <mergeCell ref="A29:A31"/>
    <mergeCell ref="O32:O33"/>
    <mergeCell ref="A32:A34"/>
    <mergeCell ref="B32:B34"/>
    <mergeCell ref="C32:C34"/>
    <mergeCell ref="D32:D34"/>
    <mergeCell ref="E32:E34"/>
    <mergeCell ref="E44:E46"/>
    <mergeCell ref="O44:O46"/>
    <mergeCell ref="C44:C46"/>
    <mergeCell ref="O35:O38"/>
    <mergeCell ref="W53:W55"/>
    <mergeCell ref="P53:P55"/>
    <mergeCell ref="Q53:Q55"/>
    <mergeCell ref="R53:R55"/>
    <mergeCell ref="S53:S55"/>
    <mergeCell ref="R44:R46"/>
    <mergeCell ref="S44:S46"/>
    <mergeCell ref="T44:T46"/>
    <mergeCell ref="U53:U55"/>
    <mergeCell ref="W44:W46"/>
    <mergeCell ref="Q44:Q46"/>
    <mergeCell ref="V53:V55"/>
    <mergeCell ref="T53:T55"/>
    <mergeCell ref="U44:U46"/>
    <mergeCell ref="V44:V46"/>
    <mergeCell ref="B26:B28"/>
    <mergeCell ref="O26:O28"/>
    <mergeCell ref="B20:B22"/>
    <mergeCell ref="E20:E22"/>
    <mergeCell ref="C26:C28"/>
    <mergeCell ref="R26:R28"/>
    <mergeCell ref="S26:S28"/>
    <mergeCell ref="T29:T31"/>
    <mergeCell ref="S29:S31"/>
    <mergeCell ref="R29:R31"/>
    <mergeCell ref="P26:P28"/>
    <mergeCell ref="B29:B31"/>
    <mergeCell ref="C29:C31"/>
    <mergeCell ref="D29:D31"/>
    <mergeCell ref="E29:E31"/>
    <mergeCell ref="O29:O31"/>
    <mergeCell ref="P29:P31"/>
    <mergeCell ref="E16:E19"/>
    <mergeCell ref="C23:C25"/>
    <mergeCell ref="D20:D22"/>
    <mergeCell ref="O20:O22"/>
    <mergeCell ref="C20:C22"/>
    <mergeCell ref="U26:U28"/>
    <mergeCell ref="R20:R22"/>
    <mergeCell ref="U29:U31"/>
    <mergeCell ref="V29:V31"/>
    <mergeCell ref="V23:V25"/>
    <mergeCell ref="V26:V28"/>
    <mergeCell ref="W29:W31"/>
    <mergeCell ref="T26:T28"/>
    <mergeCell ref="R1:W1"/>
    <mergeCell ref="R2:W2"/>
    <mergeCell ref="A4:W4"/>
    <mergeCell ref="A5:W5"/>
    <mergeCell ref="E9:E12"/>
    <mergeCell ref="C11:C12"/>
    <mergeCell ref="S20:S22"/>
    <mergeCell ref="T20:T22"/>
    <mergeCell ref="Q20:Q22"/>
    <mergeCell ref="V20:V22"/>
    <mergeCell ref="W20:W22"/>
    <mergeCell ref="P20:P22"/>
    <mergeCell ref="U20:U22"/>
    <mergeCell ref="P10:P12"/>
    <mergeCell ref="B16:B19"/>
    <mergeCell ref="A20:A22"/>
    <mergeCell ref="I3:K3"/>
    <mergeCell ref="V16:V19"/>
    <mergeCell ref="U16:U19"/>
    <mergeCell ref="A6:W6"/>
    <mergeCell ref="A14:B14"/>
    <mergeCell ref="D11:D12"/>
    <mergeCell ref="G11:G12"/>
    <mergeCell ref="B9:B12"/>
    <mergeCell ref="O9:W9"/>
    <mergeCell ref="A9:A12"/>
    <mergeCell ref="D23:D25"/>
    <mergeCell ref="C9:D10"/>
    <mergeCell ref="A23:A25"/>
    <mergeCell ref="B23:B25"/>
    <mergeCell ref="F10:F12"/>
    <mergeCell ref="O10:O12"/>
    <mergeCell ref="Q11:Q12"/>
    <mergeCell ref="O23:O25"/>
    <mergeCell ref="E23:E25"/>
    <mergeCell ref="D16:D19"/>
    <mergeCell ref="C16:C19"/>
    <mergeCell ref="A16:A19"/>
    <mergeCell ref="W16:W19"/>
    <mergeCell ref="R16:R19"/>
    <mergeCell ref="Q16:Q19"/>
    <mergeCell ref="P16:P19"/>
    <mergeCell ref="U23:U25"/>
    <mergeCell ref="T16:T19"/>
    <mergeCell ref="S16:S19"/>
    <mergeCell ref="O16:O19"/>
    <mergeCell ref="X26:X28"/>
    <mergeCell ref="X29:X31"/>
    <mergeCell ref="X44:X46"/>
    <mergeCell ref="X53:X55"/>
    <mergeCell ref="F9:N9"/>
    <mergeCell ref="G10:N10"/>
    <mergeCell ref="H11:N11"/>
    <mergeCell ref="S32:S33"/>
    <mergeCell ref="T32:T33"/>
    <mergeCell ref="U32:U33"/>
    <mergeCell ref="R23:R25"/>
    <mergeCell ref="Q23:Q25"/>
    <mergeCell ref="T23:T25"/>
    <mergeCell ref="P23:P25"/>
    <mergeCell ref="S23:S25"/>
    <mergeCell ref="W23:W25"/>
    <mergeCell ref="R11:X11"/>
    <mergeCell ref="Q10:X10"/>
    <mergeCell ref="X20:X22"/>
    <mergeCell ref="X23:X25"/>
    <mergeCell ref="X16:X19"/>
    <mergeCell ref="W26:W28"/>
    <mergeCell ref="Q29:Q31"/>
    <mergeCell ref="Q26:Q28"/>
    <mergeCell ref="A50:A52"/>
    <mergeCell ref="B50:B52"/>
    <mergeCell ref="C50:C52"/>
    <mergeCell ref="D50:D52"/>
    <mergeCell ref="E50:E52"/>
    <mergeCell ref="O50:O52"/>
    <mergeCell ref="X50:X52"/>
    <mergeCell ref="W50:W52"/>
    <mergeCell ref="V50:V52"/>
    <mergeCell ref="U50:U52"/>
    <mergeCell ref="T50:T52"/>
    <mergeCell ref="S50:S52"/>
    <mergeCell ref="R50:R52"/>
    <mergeCell ref="Q50:Q52"/>
    <mergeCell ref="P50:P52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33" fitToHeight="0" orientation="landscape" horizontalDpi="180" verticalDpi="180" r:id="rId1"/>
  <ignoredErrors>
    <ignoredError sqref="A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2024-08-13T11:21:41Z</dcterms:modified>
</cp:coreProperties>
</file>