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75" yWindow="4440" windowWidth="15480" windowHeight="64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Лист1!$A$2</definedName>
  </definedNames>
  <calcPr calcId="114210"/>
  <fileRecoveryPr autoRecover="0"/>
</workbook>
</file>

<file path=xl/calcChain.xml><?xml version="1.0" encoding="utf-8"?>
<calcChain xmlns="http://schemas.openxmlformats.org/spreadsheetml/2006/main">
  <c r="Q26" i="1"/>
  <c r="Q176"/>
  <c r="Q158"/>
  <c r="Q107"/>
  <c r="Q104"/>
  <c r="Q98"/>
  <c r="Q95"/>
  <c r="Q86"/>
  <c r="Q80"/>
  <c r="Q77"/>
  <c r="Q74"/>
  <c r="Q65"/>
  <c r="Q62"/>
  <c r="Q53"/>
  <c r="Q38"/>
  <c r="Q32"/>
  <c r="Q17"/>
  <c r="L175"/>
  <c r="L94"/>
  <c r="L16"/>
  <c r="N110"/>
  <c r="M110"/>
  <c r="L110"/>
  <c r="L93"/>
  <c r="L86"/>
  <c r="M176"/>
  <c r="M174"/>
  <c r="M173"/>
  <c r="M172"/>
  <c r="M158"/>
  <c r="M155"/>
  <c r="M153"/>
  <c r="M152"/>
  <c r="M150"/>
  <c r="M146"/>
  <c r="M119"/>
  <c r="M98"/>
  <c r="M95"/>
  <c r="M93"/>
  <c r="M92"/>
  <c r="M86"/>
  <c r="M83"/>
  <c r="M80"/>
  <c r="M77"/>
  <c r="M74"/>
  <c r="M72"/>
  <c r="M71"/>
  <c r="M69"/>
  <c r="M68"/>
  <c r="M65"/>
  <c r="M62"/>
  <c r="M60"/>
  <c r="M59"/>
  <c r="M57"/>
  <c r="M56"/>
  <c r="M50"/>
  <c r="M47"/>
  <c r="M44"/>
  <c r="M41"/>
  <c r="M38"/>
  <c r="M35"/>
  <c r="M32"/>
  <c r="M29"/>
  <c r="M26"/>
  <c r="M23"/>
  <c r="M20"/>
  <c r="M17"/>
  <c r="M16"/>
  <c r="M181"/>
  <c r="M15"/>
  <c r="N146"/>
  <c r="K146"/>
  <c r="J146"/>
  <c r="I146"/>
  <c r="H146"/>
  <c r="G148"/>
  <c r="G147"/>
  <c r="L146"/>
  <c r="K94"/>
  <c r="G145"/>
  <c r="G144"/>
  <c r="G143"/>
  <c r="K143"/>
  <c r="N153"/>
  <c r="N150"/>
  <c r="L153"/>
  <c r="M90"/>
  <c r="M89"/>
  <c r="M14"/>
  <c r="M13"/>
  <c r="M171"/>
  <c r="M170"/>
  <c r="G146"/>
  <c r="K15"/>
  <c r="K53"/>
  <c r="M180"/>
  <c r="M179"/>
  <c r="K93"/>
  <c r="G103"/>
  <c r="G102"/>
  <c r="K101"/>
  <c r="G101"/>
  <c r="G141"/>
  <c r="K140"/>
  <c r="G140"/>
  <c r="K131"/>
  <c r="K110"/>
  <c r="K175"/>
  <c r="K172"/>
  <c r="N174"/>
  <c r="L174"/>
  <c r="N176"/>
  <c r="L176"/>
  <c r="N72"/>
  <c r="N93"/>
  <c r="N90"/>
  <c r="N20"/>
  <c r="L20"/>
  <c r="N80"/>
  <c r="N41"/>
  <c r="L41"/>
  <c r="N35"/>
  <c r="L35"/>
  <c r="N29"/>
  <c r="L29"/>
  <c r="N50"/>
  <c r="L50"/>
  <c r="N23"/>
  <c r="L23"/>
  <c r="K23"/>
  <c r="K174"/>
  <c r="K171"/>
  <c r="K176"/>
  <c r="K119"/>
  <c r="J93"/>
  <c r="J94"/>
  <c r="K41"/>
  <c r="G139"/>
  <c r="G138"/>
  <c r="J137"/>
  <c r="G137"/>
  <c r="G135"/>
  <c r="J134"/>
  <c r="G134"/>
  <c r="N171"/>
  <c r="N172"/>
  <c r="L172"/>
  <c r="L171"/>
  <c r="N173"/>
  <c r="L173"/>
  <c r="J174"/>
  <c r="G174"/>
  <c r="J175"/>
  <c r="G175"/>
  <c r="G178"/>
  <c r="G177"/>
  <c r="J176"/>
  <c r="G169"/>
  <c r="G168"/>
  <c r="J167"/>
  <c r="G167"/>
  <c r="J166"/>
  <c r="G166"/>
  <c r="J165"/>
  <c r="G159"/>
  <c r="G158"/>
  <c r="N158"/>
  <c r="L158"/>
  <c r="K158"/>
  <c r="J158"/>
  <c r="I158"/>
  <c r="H158"/>
  <c r="G149"/>
  <c r="J80"/>
  <c r="K50"/>
  <c r="K35"/>
  <c r="K29"/>
  <c r="L170"/>
  <c r="N170"/>
  <c r="G176"/>
  <c r="J172"/>
  <c r="G172"/>
  <c r="K170"/>
  <c r="K173"/>
  <c r="J164"/>
  <c r="G164"/>
  <c r="J173"/>
  <c r="G173"/>
  <c r="J171"/>
  <c r="J163"/>
  <c r="G163"/>
  <c r="J162"/>
  <c r="G165"/>
  <c r="K20"/>
  <c r="J23"/>
  <c r="G162"/>
  <c r="J161"/>
  <c r="G161"/>
  <c r="G171"/>
  <c r="J170"/>
  <c r="G170"/>
  <c r="J131"/>
  <c r="G131"/>
  <c r="G133"/>
  <c r="G132"/>
  <c r="I94"/>
  <c r="J15"/>
  <c r="G55"/>
  <c r="G54"/>
  <c r="G53"/>
  <c r="J58"/>
  <c r="J26"/>
  <c r="J17"/>
  <c r="J110"/>
  <c r="J104"/>
  <c r="J35"/>
  <c r="J20"/>
  <c r="G130"/>
  <c r="G127"/>
  <c r="J128"/>
  <c r="G128"/>
  <c r="J125"/>
  <c r="G125"/>
  <c r="J107"/>
  <c r="G124"/>
  <c r="G123"/>
  <c r="I122"/>
  <c r="G122"/>
  <c r="L72"/>
  <c r="K72"/>
  <c r="L91"/>
  <c r="L181"/>
  <c r="K80"/>
  <c r="L80"/>
  <c r="J72"/>
  <c r="J29"/>
  <c r="H19"/>
  <c r="J41"/>
  <c r="J50"/>
  <c r="I93"/>
  <c r="N119"/>
  <c r="L119"/>
  <c r="J119"/>
  <c r="H119"/>
  <c r="G121"/>
  <c r="G120"/>
  <c r="I119"/>
  <c r="I110"/>
  <c r="I15"/>
  <c r="I16"/>
  <c r="I20"/>
  <c r="I50"/>
  <c r="I41"/>
  <c r="I35"/>
  <c r="I29"/>
  <c r="G119"/>
  <c r="K86"/>
  <c r="J86"/>
  <c r="I86"/>
  <c r="I72"/>
  <c r="I90"/>
  <c r="G106"/>
  <c r="G105"/>
  <c r="I104"/>
  <c r="G33"/>
  <c r="H16"/>
  <c r="H41"/>
  <c r="H35"/>
  <c r="H17"/>
  <c r="H86"/>
  <c r="G19"/>
  <c r="H29"/>
  <c r="H104"/>
  <c r="G104"/>
  <c r="G18"/>
  <c r="H23"/>
  <c r="G23"/>
  <c r="H93"/>
  <c r="H72"/>
  <c r="H15"/>
  <c r="H94"/>
  <c r="H91"/>
  <c r="G112"/>
  <c r="G111"/>
  <c r="H110"/>
  <c r="L90"/>
  <c r="L89"/>
  <c r="G110"/>
  <c r="I107"/>
  <c r="H60"/>
  <c r="G52"/>
  <c r="G51"/>
  <c r="H50"/>
  <c r="G50"/>
  <c r="G118"/>
  <c r="G117"/>
  <c r="H116"/>
  <c r="G116"/>
  <c r="G115"/>
  <c r="G114"/>
  <c r="G109"/>
  <c r="G108"/>
  <c r="H113"/>
  <c r="G113"/>
  <c r="H107"/>
  <c r="G107"/>
  <c r="N86"/>
  <c r="G153"/>
  <c r="N60"/>
  <c r="L60"/>
  <c r="K60"/>
  <c r="I60"/>
  <c r="I180"/>
  <c r="H61"/>
  <c r="G157"/>
  <c r="G156"/>
  <c r="J155"/>
  <c r="K91"/>
  <c r="N16"/>
  <c r="N15"/>
  <c r="L15"/>
  <c r="K16"/>
  <c r="J16"/>
  <c r="K181"/>
  <c r="G16"/>
  <c r="I14"/>
  <c r="H14"/>
  <c r="H13"/>
  <c r="K90"/>
  <c r="J90"/>
  <c r="J91"/>
  <c r="J181"/>
  <c r="N69"/>
  <c r="N92"/>
  <c r="L92"/>
  <c r="J71"/>
  <c r="J60"/>
  <c r="J57"/>
  <c r="H69"/>
  <c r="I69"/>
  <c r="L69"/>
  <c r="L68"/>
  <c r="K69"/>
  <c r="G93"/>
  <c r="I91"/>
  <c r="I73"/>
  <c r="I70"/>
  <c r="H47"/>
  <c r="I47"/>
  <c r="K59"/>
  <c r="L57"/>
  <c r="L56"/>
  <c r="N57"/>
  <c r="N56"/>
  <c r="J152"/>
  <c r="L150"/>
  <c r="G100"/>
  <c r="H57"/>
  <c r="H58"/>
  <c r="H90"/>
  <c r="I59"/>
  <c r="H155"/>
  <c r="I155"/>
  <c r="K155"/>
  <c r="L155"/>
  <c r="N155"/>
  <c r="I152"/>
  <c r="K152"/>
  <c r="L152"/>
  <c r="N152"/>
  <c r="H152"/>
  <c r="I98"/>
  <c r="J98"/>
  <c r="K98"/>
  <c r="L98"/>
  <c r="N98"/>
  <c r="H98"/>
  <c r="I95"/>
  <c r="J95"/>
  <c r="K95"/>
  <c r="L95"/>
  <c r="N95"/>
  <c r="H95"/>
  <c r="N89"/>
  <c r="I83"/>
  <c r="J83"/>
  <c r="K83"/>
  <c r="L83"/>
  <c r="N83"/>
  <c r="H83"/>
  <c r="I77"/>
  <c r="J77"/>
  <c r="K77"/>
  <c r="L77"/>
  <c r="N77"/>
  <c r="H77"/>
  <c r="I74"/>
  <c r="J74"/>
  <c r="K74"/>
  <c r="L74"/>
  <c r="N74"/>
  <c r="H74"/>
  <c r="I71"/>
  <c r="I65"/>
  <c r="J65"/>
  <c r="K65"/>
  <c r="L65"/>
  <c r="N65"/>
  <c r="H65"/>
  <c r="I62"/>
  <c r="J62"/>
  <c r="K62"/>
  <c r="L62"/>
  <c r="N62"/>
  <c r="H62"/>
  <c r="J59"/>
  <c r="L59"/>
  <c r="I44"/>
  <c r="J44"/>
  <c r="K44"/>
  <c r="L44"/>
  <c r="N44"/>
  <c r="H44"/>
  <c r="I38"/>
  <c r="J38"/>
  <c r="K38"/>
  <c r="L38"/>
  <c r="N38"/>
  <c r="H38"/>
  <c r="I32"/>
  <c r="J32"/>
  <c r="K32"/>
  <c r="L32"/>
  <c r="N32"/>
  <c r="H32"/>
  <c r="I26"/>
  <c r="K26"/>
  <c r="L26"/>
  <c r="N26"/>
  <c r="H26"/>
  <c r="I17"/>
  <c r="K17"/>
  <c r="L17"/>
  <c r="N17"/>
  <c r="J47"/>
  <c r="K47"/>
  <c r="L47"/>
  <c r="N47"/>
  <c r="G99"/>
  <c r="G151"/>
  <c r="G96"/>
  <c r="G97"/>
  <c r="G88"/>
  <c r="G85"/>
  <c r="G87"/>
  <c r="G76"/>
  <c r="G78"/>
  <c r="G79"/>
  <c r="G84"/>
  <c r="G73"/>
  <c r="G75"/>
  <c r="G63"/>
  <c r="G66"/>
  <c r="G49"/>
  <c r="G45"/>
  <c r="G39"/>
  <c r="G27"/>
  <c r="N181"/>
  <c r="G48"/>
  <c r="H92"/>
  <c r="H59"/>
  <c r="I92"/>
  <c r="L180"/>
  <c r="L179"/>
  <c r="N180"/>
  <c r="N179"/>
  <c r="N68"/>
  <c r="H180"/>
  <c r="I181"/>
  <c r="G74"/>
  <c r="G17"/>
  <c r="H181"/>
  <c r="G181"/>
  <c r="H68"/>
  <c r="G60"/>
  <c r="N71"/>
  <c r="N59"/>
  <c r="G59"/>
  <c r="G86"/>
  <c r="L71"/>
  <c r="G155"/>
  <c r="I13"/>
  <c r="G95"/>
  <c r="G61"/>
  <c r="J56"/>
  <c r="K57"/>
  <c r="K180"/>
  <c r="I57"/>
  <c r="G94"/>
  <c r="G62"/>
  <c r="J92"/>
  <c r="K92"/>
  <c r="K89"/>
  <c r="K14"/>
  <c r="K13"/>
  <c r="G152"/>
  <c r="G83"/>
  <c r="J89"/>
  <c r="J69"/>
  <c r="J180"/>
  <c r="J14"/>
  <c r="J13"/>
  <c r="G77"/>
  <c r="G44"/>
  <c r="G98"/>
  <c r="I89"/>
  <c r="G72"/>
  <c r="G26"/>
  <c r="G65"/>
  <c r="G15"/>
  <c r="G38"/>
  <c r="H71"/>
  <c r="N14"/>
  <c r="N13"/>
  <c r="K71"/>
  <c r="G91"/>
  <c r="G47"/>
  <c r="K68"/>
  <c r="H89"/>
  <c r="G90"/>
  <c r="H56"/>
  <c r="G150"/>
  <c r="G70"/>
  <c r="I68"/>
  <c r="G58"/>
  <c r="L14"/>
  <c r="L13"/>
  <c r="G32"/>
  <c r="G180"/>
  <c r="K56"/>
  <c r="G92"/>
  <c r="I56"/>
  <c r="I179"/>
  <c r="H179"/>
  <c r="G13"/>
  <c r="J68"/>
  <c r="G68"/>
  <c r="G69"/>
  <c r="G57"/>
  <c r="G89"/>
  <c r="J179"/>
  <c r="G71"/>
  <c r="G14"/>
  <c r="G56"/>
  <c r="K179"/>
  <c r="G179"/>
</calcChain>
</file>

<file path=xl/sharedStrings.xml><?xml version="1.0" encoding="utf-8"?>
<sst xmlns="http://schemas.openxmlformats.org/spreadsheetml/2006/main" count="626" uniqueCount="172">
  <si>
    <t>Наименование</t>
  </si>
  <si>
    <t>Срок реализации мероприятия государственной программы</t>
  </si>
  <si>
    <t>Единица измерения</t>
  </si>
  <si>
    <t>Значение</t>
  </si>
  <si>
    <t>Всего</t>
  </si>
  <si>
    <t>Х</t>
  </si>
  <si>
    <t>№ 
п/п</t>
  </si>
  <si>
    <t>1.1</t>
  </si>
  <si>
    <t>1.1.1</t>
  </si>
  <si>
    <t>Единиц</t>
  </si>
  <si>
    <t>1.1.3</t>
  </si>
  <si>
    <t>1.1.4</t>
  </si>
  <si>
    <t>2.1</t>
  </si>
  <si>
    <t>2.1.1</t>
  </si>
  <si>
    <t>2.1.2</t>
  </si>
  <si>
    <t>3.1</t>
  </si>
  <si>
    <t>3.1.1</t>
  </si>
  <si>
    <t>3.1.2</t>
  </si>
  <si>
    <t>Человек</t>
  </si>
  <si>
    <t>3.1.4</t>
  </si>
  <si>
    <t>Всего, из них расходы за счет: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</si>
  <si>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</si>
  <si>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</si>
  <si>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</si>
  <si>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2</t>
  </si>
  <si>
    <t>3</t>
  </si>
  <si>
    <t>Процент</t>
  </si>
  <si>
    <t>1.1.5</t>
  </si>
  <si>
    <t xml:space="preserve">Уровень удовлетворенности обеспечением деятельности </t>
  </si>
  <si>
    <t>Комитет культуры и искусства Администрации Тарского муниципального района Омской области</t>
  </si>
  <si>
    <t>1.1.6</t>
  </si>
  <si>
    <t>Основное мероприятие:Реализация проекта "Туризм"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</si>
  <si>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</si>
  <si>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</si>
  <si>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 туристских ресурсов Тарского района</t>
  </si>
  <si>
    <t>Мероприятие 2:Поощрение лучших работников культуры, повышение профессионального мастерства работников учреждений культуры в сферекультурно-досуговой деятельности</t>
  </si>
  <si>
    <t>Количество специалистов, принявших участие в мероприятиях, способствующих повышению профессионального мастерства</t>
  </si>
  <si>
    <t>Мероприятие 3: Оказание поддержки при строительстве или приобретении жилья работникам отрасли</t>
  </si>
  <si>
    <t>Количество специалистов, улучшивших жилищные условия</t>
  </si>
  <si>
    <t>Количество специалистов, получивших  единовременное пособие</t>
  </si>
  <si>
    <t>4.1</t>
  </si>
  <si>
    <t>Основное мероприятие "Поддержка, развитие и обновление содержания работы учреждений культуры"</t>
  </si>
  <si>
    <t>4.</t>
  </si>
  <si>
    <t>4.1.1</t>
  </si>
  <si>
    <t>Количество посещений Интернет-сайта библиотеки</t>
  </si>
  <si>
    <t>4.1.2.</t>
  </si>
  <si>
    <t>Число учреждений, в которых был проведен капитальный ремонт и (или) материально-техническое оснащение</t>
  </si>
  <si>
    <t>5</t>
  </si>
  <si>
    <t>5.1</t>
  </si>
  <si>
    <t>Основное мероприятие: Обеспечение безопасности в учреждениях культуры</t>
  </si>
  <si>
    <t>5.1.2</t>
  </si>
  <si>
    <t>Число учреждений культуры, приостановивших деятельность по предписаниям Госпожнадзора</t>
  </si>
  <si>
    <t>2. Поступлений целевого характера из  бюджетов из других уровней</t>
  </si>
  <si>
    <t xml:space="preserve">1. Налоговых и неналоговых доходов, поступлений нецелевого характера из областного бюджета  </t>
  </si>
  <si>
    <t>Приложение 1</t>
  </si>
  <si>
    <t>СТРУКТУРА</t>
  </si>
  <si>
    <t xml:space="preserve">Наименование мероприятия 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</si>
  <si>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</si>
  <si>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</si>
  <si>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</si>
  <si>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Уровень достижения целевых индикаторов подпрограммы "Развитие культуры и туризма Тарского муниципального района"</t>
  </si>
  <si>
    <t xml:space="preserve">Целевые индикаторы реализации мероприятия (группы мероприятий)муниципальной  программы </t>
  </si>
  <si>
    <t>в том числе по годам реализации муниципальной программы</t>
  </si>
  <si>
    <t>21`</t>
  </si>
  <si>
    <t xml:space="preserve"> "Развитие культуры и туризма Тарского муниципального района"</t>
  </si>
  <si>
    <t>муниципальной подпрограммы  Тарского муниципального района Омской области</t>
  </si>
  <si>
    <t xml:space="preserve">Итого по подпрограмме "Развитие культуры и туризма Тарского муниципального района" </t>
  </si>
  <si>
    <t xml:space="preserve">  </t>
  </si>
  <si>
    <t xml:space="preserve">Задача 3 подпрограммы "Развитие культуры и туризма Тарского муниципального района" Развитие кадрового потенциала отрасли культуры </t>
  </si>
  <si>
    <t>Мероприятие 1:Поощрение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</si>
  <si>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Задача 1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наследияи музейным фондам.</t>
  </si>
  <si>
    <t xml:space="preserve">Мероприятие 2: Капитальный ремонт и материально-техническое оснащение объектов муниципальной собственности </t>
  </si>
  <si>
    <t>Мероприятие 1: Организация и проведение культурно-познавательных и туристских мероприятий</t>
  </si>
  <si>
    <t>2021
год</t>
  </si>
  <si>
    <t>2022
год</t>
  </si>
  <si>
    <t>2023
год</t>
  </si>
  <si>
    <t>2024
год</t>
  </si>
  <si>
    <t>2025
год</t>
  </si>
  <si>
    <t xml:space="preserve">Количество рабочих мест, по которым проведена специальная оценка условий труда </t>
  </si>
  <si>
    <t xml:space="preserve">с 2020 года </t>
  </si>
  <si>
    <t>Число обучающихся</t>
  </si>
  <si>
    <t>Число посетителей</t>
  </si>
  <si>
    <t xml:space="preserve">Число посещений </t>
  </si>
  <si>
    <t>Доля населения, занимающегося творческой деятельностью на непрофессиональной основе</t>
  </si>
  <si>
    <t xml:space="preserve">2020
год </t>
  </si>
  <si>
    <t>2020
год</t>
  </si>
  <si>
    <t>Мероприятие 1: Устранение предписаний инспекции пожарного надзора</t>
  </si>
  <si>
    <t>Мероприятие 2: Специальная оценка условий труда рабочих мест</t>
  </si>
  <si>
    <t>Цель подпрограммы "Развитие культуры и туризма Тарского муниципального района": Создание  условий для формирования гармонично развитой личности, реализации каждым человеком его творческого потенциала; укрепления единства российского общества и гражданской идентичности, передачи от поколения к поколению традиционных для российского общества ценностей, норм, традиций и обычаев; сохранения исторического и культурного наследия; обеспечения гражданам доступа к знаниям, информации и культурным ценностям; популяризации туристской привлекательности Тарского района.</t>
  </si>
  <si>
    <t>в том числе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</si>
  <si>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4.1.3.</t>
  </si>
  <si>
    <t>4.1.4.</t>
  </si>
  <si>
    <t>Мероприятие 3: Разработка проектно-сметной документации для проведения реконструкции районного Дома культуры МБУК "ТКДЦ "Север"  в г. Тара Омской области</t>
  </si>
  <si>
    <t>Мероприятие 4:  Реконструкция здания районного Дома культуры МБУК "ТКДЦ "Север" в г.Тара</t>
  </si>
  <si>
    <t>в том числе содействиев обеспечении гарантий по оплате труда, предусмотренных трудовым законодательством и иными нормативными правовыми актами РФ, содержащими нормы трудового права</t>
  </si>
  <si>
    <t>1.1.2</t>
  </si>
  <si>
    <t>3.1.3</t>
  </si>
  <si>
    <t>Мероприятие 3: Поощрение лучших работников культуры, повышение профессионального мастерства работников музея</t>
  </si>
  <si>
    <t>4.1.5.</t>
  </si>
  <si>
    <t>Количество посещений организаций культуры по отношению к уровню 2010 года</t>
  </si>
  <si>
    <t>4.1.6</t>
  </si>
  <si>
    <t>4.1.7</t>
  </si>
  <si>
    <t>3.1.5</t>
  </si>
  <si>
    <t>Основное мероприятие:  Создание благоприятных условий для укрепления единого культурного пространства и сохранения культурного наследия Тарского района</t>
  </si>
  <si>
    <t>Мероприятие 1: Реализация дополнительных общеобразовательных предпрофессиональных программ в области искусств</t>
  </si>
  <si>
    <t>Мероприятие 2: Организация деятельности клубных формирований и формирований самодеятельного народного творчества</t>
  </si>
  <si>
    <t>Мероприятие 3: Публичный показ музейных предметов, музейных коллекций</t>
  </si>
  <si>
    <t>Мероприятие 4:  Библиотечное, библиографическое и информационное обслуживание пользователей библиотеки</t>
  </si>
  <si>
    <t>Мероприятие 5: Руководство и управление в сфере установленных функций орагнов местного самоуправления</t>
  </si>
  <si>
    <t>Мероприятие 6:Финансово-экономическое и хозяйственное обеспечение учреждений в сфере культуры</t>
  </si>
  <si>
    <t>Основное мероприятие "Развитие кадрового потенциала и социальной поддержки работников культуры"</t>
  </si>
  <si>
    <t>Мероприятие 4: Единовременные выплаты молодым специалистам в сфере культуры</t>
  </si>
  <si>
    <r>
      <rPr>
        <b/>
        <sz val="14"/>
        <color indexed="8"/>
        <rFont val="Times New Roman"/>
        <family val="1"/>
        <charset val="204"/>
      </rPr>
      <t>Мероприятие 1:</t>
    </r>
    <r>
      <rPr>
        <sz val="14"/>
        <color indexed="8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Обеспечение библиотек широкополосным доступом к сети "Интернет"</t>
    </r>
  </si>
  <si>
    <t>4.1.8</t>
  </si>
  <si>
    <t>4.1.9</t>
  </si>
  <si>
    <t>4.1.10</t>
  </si>
  <si>
    <t>4.1.11</t>
  </si>
  <si>
    <t>Число учреждений культуры в которых были проведены испытания электрооборудования установок потребителей</t>
  </si>
  <si>
    <t>Количество учреждений культуры в которых были проведены мероприятия по содержанию прилегающих территорий</t>
  </si>
  <si>
    <t>Число разработанных проектно-сметных документаций учреждений в сфере культуры, в которых будет проведена реконструкция здания</t>
  </si>
  <si>
    <t>Число  учреждений в сфере культуры, в которых  проведена реконструкция здания</t>
  </si>
  <si>
    <t>Число  учреждений в сфере культуры, в которых создан виртуальный концертный зал на площадках организаций культуры, в том числе в домах культуры, библиотеках, музеях, для трансляции знаковых культурных мероприятий</t>
  </si>
  <si>
    <t>Число  учреждений в сфере культуры, в которых поставлены музыкальные инструменты, оборудование и материалы для муниципальных детских школ искусств по видам искусств</t>
  </si>
  <si>
    <t>1.1.7</t>
  </si>
  <si>
    <t>Мероприятие 7: Уплата налогов</t>
  </si>
  <si>
    <t>Мероприятие 5:  Софинансирование субсидий на выплату денежного поощрения лучшим муниципальным учреждениям культуры, находящимися на территориях сельских поселений Омской области, и их работникам</t>
  </si>
  <si>
    <t>Число администраций</t>
  </si>
  <si>
    <t xml:space="preserve">Процент начисленного налога   </t>
  </si>
  <si>
    <t>Число  учреждений в сфере культуры, в которых  проведена реконструкция здания (второй этап)</t>
  </si>
  <si>
    <t>Основное мероприятие "Реализация мероприятия, направленного на достижение цели федерального проекта "Культурная среда"</t>
  </si>
  <si>
    <t>6</t>
  </si>
  <si>
    <t>4.1.12.</t>
  </si>
  <si>
    <t>6.1</t>
  </si>
  <si>
    <t>Основное мероприятие: Реализация мероприятия, направленного на достижение целей федерального проекта "Творческие люди"</t>
  </si>
  <si>
    <t>7</t>
  </si>
  <si>
    <t>7.1</t>
  </si>
  <si>
    <t>6.1.1</t>
  </si>
  <si>
    <t>7.1.1</t>
  </si>
  <si>
    <t xml:space="preserve">Число переоснащенных муниципальных библиотеки по модельному стандарту </t>
  </si>
  <si>
    <t xml:space="preserve">Задача 7 подпрограммы "Развитие культуры и туризма Тарского муницппального района" поддержка творческих инициатив, способствующих самореализации населения </t>
  </si>
  <si>
    <t>Задача 6 подпрограммы "Развитие культуры и туризма Тарского муницппального района" Повышение качества жизни граждан путем модернизации инфраструктуры культуры и оснащения современным оборудованием</t>
  </si>
  <si>
    <t>Количество
поддержанных
творческих
инициатив и проектов</t>
  </si>
  <si>
    <t>4.1.13.</t>
  </si>
  <si>
    <t>4.1.14</t>
  </si>
  <si>
    <t>Приобретение (выкуп) зданий для последующего размещения муниципальных учреждений культуры Омской области и (или) детских школ искусств</t>
  </si>
  <si>
    <t xml:space="preserve">Мероприятие 6:  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
</t>
  </si>
  <si>
    <t>Мероприятие 8: 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</si>
  <si>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Мероприятие 10: Испытания электрооборудования установок потребителей</t>
  </si>
  <si>
    <t>Мероприятие 11: Содержание прилегающих территорий учреждений культуры</t>
  </si>
  <si>
    <t>Мероприятие 12:  Реконструкция здания районного Дома культуры МБУК "ТКДЦ "Север" в г.Тара (второй этап)</t>
  </si>
  <si>
    <t xml:space="preserve">Мероприятие 13: Возмещение затрат, связанных с реконструкцией, и (или) реновацией, и (или) строительством учреждений отрасли культуры (Реконструкция здания районного Дома культуры МБУК "ТКДУ "Север" в г. Тара) </t>
  </si>
  <si>
    <t>Мероприятие 14: Софинансирование расходов на приобретение (выкуп) зданий (пристройки к зданию), помещений, земельных участков под ними для последующего размещения муниципальных учреждений культцры Омской области и (или) детских школ искусств (Приобретение здания кинодосугового центра г. Тара)</t>
  </si>
  <si>
    <t>Мероприятие 1: Создание модельных муниципальных библиотек</t>
  </si>
  <si>
    <t>Мероприятие 1: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</si>
  <si>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Количество посещений организаций культуры по отношению к уровню 2017 года</t>
  </si>
  <si>
    <t>5.1.1</t>
  </si>
  <si>
    <t>4.1.15</t>
  </si>
  <si>
    <t xml:space="preserve">Число учреждений, в которых был проведен текущий ремонт </t>
  </si>
  <si>
    <t>4.1.2.1</t>
  </si>
  <si>
    <t xml:space="preserve">Мероприятие 2: Ремонт и материально-техническое оснащение объектов, находящихся в муниципальной собственности </t>
  </si>
  <si>
    <t>Число учреждений, в которых был проведен ремонт и (или) материально-техническое оснащение</t>
  </si>
  <si>
    <t>4.1.16</t>
  </si>
  <si>
    <t>4.1.17</t>
  </si>
  <si>
    <t>2026
год</t>
  </si>
  <si>
    <t>по 2026 год</t>
  </si>
  <si>
    <t>Мероприятие 15: Текущий ремонт учреждений культуры</t>
  </si>
  <si>
    <t xml:space="preserve">Мероприятие 16: Ремонт и материально-техническое оснащение объектов муниципальной собственности учреждений культуры </t>
  </si>
  <si>
    <t>Мероприятие 17: Софинансирование расходов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</si>
  <si>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9:  Поощрение администраций муниципальных образований Омской области за создание условий для развития и совершенствования сферы культуры</t>
  </si>
  <si>
    <t>Мероприятие 7: Приобретение музыкальных инструментов, оборудования и материалов для муниципальных детских школ искусств по видам искусств</t>
  </si>
  <si>
    <t>к муниципальной подпрограмме Тарского муниципального района Омской области  "Развитие культуры и туризма Тарского муниципального района"</t>
  </si>
  <si>
    <t>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</si>
</sst>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;[Red]\-#,##0.00;0.00"/>
  </numFmts>
  <fonts count="14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3" fillId="3" borderId="0" applyNumberFormat="0" applyBorder="0" applyAlignment="0" applyProtection="0"/>
  </cellStyleXfs>
  <cellXfs count="126">
    <xf numFmtId="0" fontId="0" fillId="0" borderId="0" xfId="0"/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Font="1"/>
    <xf numFmtId="4" fontId="3" fillId="0" borderId="0" xfId="0" applyNumberFormat="1" applyFont="1" applyFill="1" applyAlignment="1">
      <alignment horizontal="center" vertical="top"/>
    </xf>
    <xf numFmtId="0" fontId="3" fillId="2" borderId="0" xfId="0" applyFont="1" applyFill="1"/>
    <xf numFmtId="4" fontId="3" fillId="0" borderId="2" xfId="0" applyNumberFormat="1" applyFont="1" applyFill="1" applyBorder="1" applyAlignment="1">
      <alignment horizontal="center" vertical="top" wrapText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5" fontId="3" fillId="0" borderId="4" xfId="1" applyNumberFormat="1" applyFont="1" applyFill="1" applyBorder="1" applyAlignment="1" applyProtection="1">
      <alignment horizontal="center" vertical="top"/>
      <protection hidden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10" fillId="0" borderId="0" xfId="0" applyFont="1" applyFill="1"/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top"/>
    </xf>
    <xf numFmtId="4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top" wrapText="1"/>
    </xf>
    <xf numFmtId="0" fontId="3" fillId="0" borderId="5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5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164" fontId="3" fillId="0" borderId="2" xfId="2" applyNumberFormat="1" applyFont="1" applyFill="1" applyBorder="1" applyAlignment="1">
      <alignment horizontal="center" vertical="top" wrapText="1"/>
    </xf>
    <xf numFmtId="164" fontId="3" fillId="0" borderId="5" xfId="2" applyNumberFormat="1" applyFont="1" applyFill="1" applyBorder="1" applyAlignment="1">
      <alignment horizontal="center" vertical="top" wrapText="1"/>
    </xf>
    <xf numFmtId="164" fontId="3" fillId="0" borderId="6" xfId="2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6" xfId="0" applyFont="1" applyFill="1" applyBorder="1"/>
    <xf numFmtId="0" fontId="3" fillId="0" borderId="5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2" applyFont="1" applyFill="1" applyBorder="1" applyAlignment="1">
      <alignment horizontal="left" vertical="top" wrapText="1"/>
    </xf>
    <xf numFmtId="0" fontId="3" fillId="0" borderId="5" xfId="2" applyFont="1" applyFill="1" applyBorder="1" applyAlignment="1">
      <alignment horizontal="left" vertical="top" wrapText="1"/>
    </xf>
    <xf numFmtId="0" fontId="3" fillId="0" borderId="6" xfId="2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justify" vertical="top" wrapText="1"/>
    </xf>
    <xf numFmtId="0" fontId="5" fillId="0" borderId="6" xfId="0" applyFont="1" applyFill="1" applyBorder="1" applyAlignment="1">
      <alignment horizontal="justify" vertical="top" wrapText="1"/>
    </xf>
    <xf numFmtId="0" fontId="3" fillId="0" borderId="1" xfId="2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Хороший" xfId="2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99"/>
  <sheetViews>
    <sheetView tabSelected="1" view="pageBreakPreview" topLeftCell="H174" zoomScale="70" zoomScaleNormal="50" zoomScaleSheetLayoutView="70" workbookViewId="0">
      <selection activeCell="O184" sqref="O184"/>
    </sheetView>
  </sheetViews>
  <sheetFormatPr defaultRowHeight="18.75"/>
  <cols>
    <col min="1" max="1" width="10.5703125" style="7" bestFit="1" customWidth="1"/>
    <col min="2" max="2" width="36.5703125" style="7" customWidth="1"/>
    <col min="3" max="3" width="14.28515625" style="7" customWidth="1"/>
    <col min="4" max="4" width="11.140625" style="7" customWidth="1"/>
    <col min="5" max="5" width="26.7109375" style="8" customWidth="1"/>
    <col min="6" max="6" width="43.7109375" style="7" customWidth="1"/>
    <col min="7" max="7" width="22.140625" style="7" customWidth="1"/>
    <col min="8" max="8" width="19" style="7" customWidth="1"/>
    <col min="9" max="9" width="19.7109375" style="7" customWidth="1"/>
    <col min="10" max="10" width="19.42578125" style="11" customWidth="1"/>
    <col min="11" max="11" width="19.28515625" style="7" customWidth="1"/>
    <col min="12" max="13" width="19.85546875" style="7" customWidth="1"/>
    <col min="14" max="14" width="21.85546875" style="7" customWidth="1"/>
    <col min="15" max="15" width="18.7109375" style="7" customWidth="1"/>
    <col min="16" max="17" width="11.42578125" style="7" customWidth="1"/>
    <col min="18" max="22" width="10.42578125" style="7" bestFit="1" customWidth="1"/>
    <col min="23" max="24" width="10.42578125" style="7" customWidth="1"/>
    <col min="25" max="16384" width="9.140625" style="9"/>
  </cols>
  <sheetData>
    <row r="1" spans="1:24" s="29" customFormat="1">
      <c r="A1" s="27"/>
      <c r="B1" s="27"/>
      <c r="C1" s="27"/>
      <c r="D1" s="27"/>
      <c r="E1" s="28"/>
      <c r="F1" s="27"/>
      <c r="G1" s="27"/>
      <c r="H1" s="27"/>
      <c r="I1" s="27"/>
      <c r="J1" s="27"/>
      <c r="K1" s="27"/>
      <c r="L1" s="27"/>
      <c r="M1" s="27"/>
      <c r="N1" s="27"/>
      <c r="O1" s="125"/>
      <c r="P1" s="125"/>
      <c r="Q1" s="125"/>
      <c r="R1" s="125"/>
      <c r="S1" s="27"/>
      <c r="T1" s="89" t="s">
        <v>54</v>
      </c>
      <c r="U1" s="89"/>
      <c r="V1" s="89"/>
      <c r="W1" s="89"/>
      <c r="X1" s="89"/>
    </row>
    <row r="2" spans="1:24" s="29" customFormat="1" ht="82.5" customHeight="1">
      <c r="A2" s="30"/>
      <c r="B2" s="27"/>
      <c r="C2" s="27"/>
      <c r="D2" s="27"/>
      <c r="E2" s="28"/>
      <c r="F2" s="27"/>
      <c r="G2" s="27"/>
      <c r="H2" s="27"/>
      <c r="I2" s="27"/>
      <c r="J2" s="27"/>
      <c r="K2" s="27"/>
      <c r="L2" s="27"/>
      <c r="M2" s="27"/>
      <c r="N2" s="27"/>
      <c r="O2" s="125"/>
      <c r="P2" s="125"/>
      <c r="Q2" s="125"/>
      <c r="R2" s="125"/>
      <c r="S2" s="124" t="s">
        <v>170</v>
      </c>
      <c r="T2" s="124"/>
      <c r="U2" s="124"/>
      <c r="V2" s="124"/>
      <c r="W2" s="124"/>
      <c r="X2" s="124"/>
    </row>
    <row r="3" spans="1:24" s="29" customFormat="1">
      <c r="A3" s="123" t="s">
        <v>55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</row>
    <row r="4" spans="1:24" s="29" customFormat="1">
      <c r="A4" s="123" t="s">
        <v>65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</row>
    <row r="5" spans="1:24" s="29" customFormat="1">
      <c r="A5" s="123" t="s">
        <v>64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</row>
    <row r="6" spans="1:24" s="29" customFormat="1" ht="22.5">
      <c r="A6" s="31"/>
      <c r="B6" s="27"/>
      <c r="C6" s="27"/>
      <c r="D6" s="27"/>
      <c r="E6" s="28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4" s="29" customFormat="1" ht="36.75" customHeight="1">
      <c r="A7" s="95" t="s">
        <v>6</v>
      </c>
      <c r="B7" s="91" t="s">
        <v>56</v>
      </c>
      <c r="C7" s="88" t="s">
        <v>1</v>
      </c>
      <c r="D7" s="88"/>
      <c r="E7" s="43" t="s">
        <v>21</v>
      </c>
      <c r="F7" s="96" t="s">
        <v>22</v>
      </c>
      <c r="G7" s="96"/>
      <c r="H7" s="96"/>
      <c r="I7" s="96"/>
      <c r="J7" s="96"/>
      <c r="K7" s="96"/>
      <c r="L7" s="96"/>
      <c r="M7" s="96"/>
      <c r="N7" s="96"/>
      <c r="O7" s="93" t="s">
        <v>61</v>
      </c>
      <c r="P7" s="94"/>
      <c r="Q7" s="94"/>
      <c r="R7" s="94"/>
      <c r="S7" s="94"/>
      <c r="T7" s="94"/>
      <c r="U7" s="94"/>
      <c r="V7" s="94"/>
      <c r="W7" s="94"/>
      <c r="X7" s="94"/>
    </row>
    <row r="8" spans="1:24" s="29" customFormat="1" ht="21.75" customHeight="1">
      <c r="A8" s="95"/>
      <c r="B8" s="98"/>
      <c r="C8" s="39" t="s">
        <v>79</v>
      </c>
      <c r="D8" s="39" t="s">
        <v>164</v>
      </c>
      <c r="E8" s="44"/>
      <c r="F8" s="91" t="s">
        <v>67</v>
      </c>
      <c r="G8" s="101" t="s">
        <v>4</v>
      </c>
      <c r="H8" s="99" t="s">
        <v>23</v>
      </c>
      <c r="I8" s="100"/>
      <c r="J8" s="100"/>
      <c r="K8" s="100"/>
      <c r="L8" s="100"/>
      <c r="M8" s="100"/>
      <c r="N8" s="100"/>
      <c r="O8" s="95" t="s">
        <v>0</v>
      </c>
      <c r="P8" s="95" t="s">
        <v>2</v>
      </c>
      <c r="Q8" s="95" t="s">
        <v>3</v>
      </c>
      <c r="R8" s="95"/>
      <c r="S8" s="95"/>
      <c r="T8" s="95"/>
      <c r="U8" s="95"/>
      <c r="V8" s="95"/>
      <c r="W8" s="95"/>
      <c r="X8" s="95"/>
    </row>
    <row r="9" spans="1:24" s="29" customFormat="1" ht="42.75" customHeight="1">
      <c r="A9" s="95"/>
      <c r="B9" s="98"/>
      <c r="C9" s="40"/>
      <c r="D9" s="40"/>
      <c r="E9" s="44"/>
      <c r="F9" s="98"/>
      <c r="G9" s="102"/>
      <c r="H9" s="91" t="s">
        <v>85</v>
      </c>
      <c r="I9" s="91" t="s">
        <v>73</v>
      </c>
      <c r="J9" s="91" t="s">
        <v>74</v>
      </c>
      <c r="K9" s="91" t="s">
        <v>75</v>
      </c>
      <c r="L9" s="91" t="s">
        <v>76</v>
      </c>
      <c r="M9" s="91" t="s">
        <v>77</v>
      </c>
      <c r="N9" s="91" t="s">
        <v>163</v>
      </c>
      <c r="O9" s="95"/>
      <c r="P9" s="95"/>
      <c r="Q9" s="95" t="s">
        <v>4</v>
      </c>
      <c r="R9" s="95" t="s">
        <v>62</v>
      </c>
      <c r="S9" s="95"/>
      <c r="T9" s="95"/>
      <c r="U9" s="95"/>
      <c r="V9" s="95"/>
      <c r="W9" s="95"/>
      <c r="X9" s="95"/>
    </row>
    <row r="10" spans="1:24" s="29" customFormat="1" ht="81" customHeight="1">
      <c r="A10" s="95"/>
      <c r="B10" s="92"/>
      <c r="C10" s="41"/>
      <c r="D10" s="41"/>
      <c r="E10" s="48"/>
      <c r="F10" s="92"/>
      <c r="G10" s="103"/>
      <c r="H10" s="97"/>
      <c r="I10" s="92"/>
      <c r="J10" s="92"/>
      <c r="K10" s="92"/>
      <c r="L10" s="92"/>
      <c r="M10" s="92"/>
      <c r="N10" s="92"/>
      <c r="O10" s="95"/>
      <c r="P10" s="95"/>
      <c r="Q10" s="95"/>
      <c r="R10" s="25" t="s">
        <v>84</v>
      </c>
      <c r="S10" s="25" t="s">
        <v>73</v>
      </c>
      <c r="T10" s="25" t="s">
        <v>74</v>
      </c>
      <c r="U10" s="25" t="s">
        <v>75</v>
      </c>
      <c r="V10" s="25" t="s">
        <v>76</v>
      </c>
      <c r="W10" s="25" t="s">
        <v>77</v>
      </c>
      <c r="X10" s="25" t="s">
        <v>163</v>
      </c>
    </row>
    <row r="11" spans="1:24" s="29" customFormat="1" ht="24" customHeight="1">
      <c r="A11" s="15">
        <v>1</v>
      </c>
      <c r="B11" s="15">
        <v>2</v>
      </c>
      <c r="C11" s="15">
        <v>3</v>
      </c>
      <c r="D11" s="15">
        <v>4</v>
      </c>
      <c r="E11" s="23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15">
        <v>11</v>
      </c>
      <c r="L11" s="15">
        <v>12</v>
      </c>
      <c r="M11" s="15">
        <v>13</v>
      </c>
      <c r="N11" s="15">
        <v>13</v>
      </c>
      <c r="O11" s="24">
        <v>14</v>
      </c>
      <c r="P11" s="24">
        <v>15</v>
      </c>
      <c r="Q11" s="24">
        <v>16</v>
      </c>
      <c r="R11" s="24">
        <v>17</v>
      </c>
      <c r="S11" s="24">
        <v>18</v>
      </c>
      <c r="T11" s="24">
        <v>19</v>
      </c>
      <c r="U11" s="24">
        <v>20</v>
      </c>
      <c r="V11" s="24" t="s">
        <v>63</v>
      </c>
      <c r="W11" s="24">
        <v>22</v>
      </c>
      <c r="X11" s="24">
        <v>22</v>
      </c>
    </row>
    <row r="12" spans="1:24" s="29" customFormat="1" ht="335.25" customHeight="1">
      <c r="A12" s="110" t="s">
        <v>88</v>
      </c>
      <c r="B12" s="111"/>
      <c r="C12" s="5">
        <v>2020</v>
      </c>
      <c r="D12" s="5">
        <v>2025</v>
      </c>
      <c r="E12" s="5" t="s">
        <v>5</v>
      </c>
      <c r="F12" s="5" t="s">
        <v>5</v>
      </c>
      <c r="G12" s="5" t="s">
        <v>5</v>
      </c>
      <c r="H12" s="5" t="s">
        <v>5</v>
      </c>
      <c r="I12" s="5" t="s">
        <v>5</v>
      </c>
      <c r="J12" s="5" t="s">
        <v>5</v>
      </c>
      <c r="K12" s="5" t="s">
        <v>5</v>
      </c>
      <c r="L12" s="5" t="s">
        <v>5</v>
      </c>
      <c r="M12" s="5" t="s">
        <v>5</v>
      </c>
      <c r="N12" s="5" t="s">
        <v>5</v>
      </c>
      <c r="O12" s="5" t="s">
        <v>5</v>
      </c>
      <c r="P12" s="5" t="s">
        <v>5</v>
      </c>
      <c r="Q12" s="5" t="s">
        <v>5</v>
      </c>
      <c r="R12" s="5" t="s">
        <v>5</v>
      </c>
      <c r="S12" s="5" t="s">
        <v>5</v>
      </c>
      <c r="T12" s="5" t="s">
        <v>5</v>
      </c>
      <c r="U12" s="5" t="s">
        <v>5</v>
      </c>
      <c r="V12" s="5" t="s">
        <v>5</v>
      </c>
      <c r="W12" s="5" t="s">
        <v>5</v>
      </c>
      <c r="X12" s="5" t="s">
        <v>5</v>
      </c>
    </row>
    <row r="13" spans="1:24" s="29" customFormat="1" ht="159.75" customHeight="1">
      <c r="A13" s="110" t="s">
        <v>70</v>
      </c>
      <c r="B13" s="111"/>
      <c r="C13" s="5">
        <v>2020</v>
      </c>
      <c r="D13" s="5">
        <v>2025</v>
      </c>
      <c r="E13" s="5" t="s">
        <v>5</v>
      </c>
      <c r="F13" s="5" t="s">
        <v>5</v>
      </c>
      <c r="G13" s="6">
        <f t="shared" ref="G13:G18" si="0">H13+I13+J13+K13+L13+N13</f>
        <v>976184420.38999999</v>
      </c>
      <c r="H13" s="6">
        <f t="shared" ref="H13:N13" si="1">H14</f>
        <v>137160548.12</v>
      </c>
      <c r="I13" s="6">
        <f t="shared" si="1"/>
        <v>140120694.80000001</v>
      </c>
      <c r="J13" s="6">
        <f t="shared" si="1"/>
        <v>169070176.00999999</v>
      </c>
      <c r="K13" s="6">
        <f t="shared" si="1"/>
        <v>205198119.44000003</v>
      </c>
      <c r="L13" s="6">
        <f t="shared" si="1"/>
        <v>192149779.02999997</v>
      </c>
      <c r="M13" s="6">
        <f t="shared" si="1"/>
        <v>138504733.02999997</v>
      </c>
      <c r="N13" s="6">
        <f t="shared" si="1"/>
        <v>132485102.98999999</v>
      </c>
      <c r="O13" s="5" t="s">
        <v>5</v>
      </c>
      <c r="P13" s="5" t="s">
        <v>5</v>
      </c>
      <c r="Q13" s="5" t="s">
        <v>5</v>
      </c>
      <c r="R13" s="5" t="s">
        <v>5</v>
      </c>
      <c r="S13" s="5" t="s">
        <v>5</v>
      </c>
      <c r="T13" s="5" t="s">
        <v>5</v>
      </c>
      <c r="U13" s="5" t="s">
        <v>5</v>
      </c>
      <c r="V13" s="5" t="s">
        <v>5</v>
      </c>
      <c r="W13" s="5" t="s">
        <v>5</v>
      </c>
      <c r="X13" s="5" t="s">
        <v>5</v>
      </c>
    </row>
    <row r="14" spans="1:24" s="29" customFormat="1" ht="36" customHeight="1">
      <c r="A14" s="56" t="s">
        <v>7</v>
      </c>
      <c r="B14" s="63" t="s">
        <v>103</v>
      </c>
      <c r="C14" s="39">
        <v>2020</v>
      </c>
      <c r="D14" s="39">
        <v>2025</v>
      </c>
      <c r="E14" s="39" t="s">
        <v>29</v>
      </c>
      <c r="F14" s="3" t="s">
        <v>20</v>
      </c>
      <c r="G14" s="1">
        <f t="shared" si="0"/>
        <v>976184420.38999999</v>
      </c>
      <c r="H14" s="1">
        <f t="shared" ref="H14:N14" si="2">H15+H16</f>
        <v>137160548.12</v>
      </c>
      <c r="I14" s="1">
        <f t="shared" si="2"/>
        <v>140120694.80000001</v>
      </c>
      <c r="J14" s="1">
        <f t="shared" si="2"/>
        <v>169070176.00999999</v>
      </c>
      <c r="K14" s="1">
        <f t="shared" si="2"/>
        <v>205198119.44000003</v>
      </c>
      <c r="L14" s="1">
        <f t="shared" si="2"/>
        <v>192149779.02999997</v>
      </c>
      <c r="M14" s="1">
        <f t="shared" si="2"/>
        <v>138504733.02999997</v>
      </c>
      <c r="N14" s="1">
        <f t="shared" si="2"/>
        <v>132485102.98999999</v>
      </c>
      <c r="O14" s="5" t="s">
        <v>5</v>
      </c>
      <c r="P14" s="5" t="s">
        <v>5</v>
      </c>
      <c r="Q14" s="5" t="s">
        <v>5</v>
      </c>
      <c r="R14" s="5" t="s">
        <v>5</v>
      </c>
      <c r="S14" s="5" t="s">
        <v>5</v>
      </c>
      <c r="T14" s="5" t="s">
        <v>5</v>
      </c>
      <c r="U14" s="5" t="s">
        <v>5</v>
      </c>
      <c r="V14" s="5" t="s">
        <v>5</v>
      </c>
      <c r="W14" s="5" t="s">
        <v>5</v>
      </c>
      <c r="X14" s="5" t="s">
        <v>5</v>
      </c>
    </row>
    <row r="15" spans="1:24" s="29" customFormat="1" ht="57.75" customHeight="1">
      <c r="A15" s="57"/>
      <c r="B15" s="64"/>
      <c r="C15" s="40"/>
      <c r="D15" s="40"/>
      <c r="E15" s="40"/>
      <c r="F15" s="3" t="s">
        <v>53</v>
      </c>
      <c r="G15" s="1">
        <f t="shared" si="0"/>
        <v>759562932.57999992</v>
      </c>
      <c r="H15" s="1">
        <f>H18+H27+H33+H39+H45+H48</f>
        <v>110420279.13</v>
      </c>
      <c r="I15" s="1">
        <f>I18+I27+I33+I39+I45+I48</f>
        <v>107379318.5</v>
      </c>
      <c r="J15" s="1">
        <f>J18+J27+J33+J39+J45+J48+J54</f>
        <v>121144566.01000001</v>
      </c>
      <c r="K15" s="1">
        <f>K18+K27+K33+K39+K45+K48+K54</f>
        <v>146729451.92000002</v>
      </c>
      <c r="L15" s="1">
        <f>L18+L27+L33+L39+L45+L48</f>
        <v>141404214.02999997</v>
      </c>
      <c r="M15" s="1">
        <f>M18+M27+M33+M39+M45+M48</f>
        <v>138504733.02999997</v>
      </c>
      <c r="N15" s="1">
        <f>N18+N27+N33+N39+N45+N48</f>
        <v>132485102.98999999</v>
      </c>
      <c r="O15" s="5" t="s">
        <v>5</v>
      </c>
      <c r="P15" s="5" t="s">
        <v>5</v>
      </c>
      <c r="Q15" s="5" t="s">
        <v>5</v>
      </c>
      <c r="R15" s="5" t="s">
        <v>5</v>
      </c>
      <c r="S15" s="5" t="s">
        <v>5</v>
      </c>
      <c r="T15" s="5" t="s">
        <v>5</v>
      </c>
      <c r="U15" s="5" t="s">
        <v>5</v>
      </c>
      <c r="V15" s="5" t="s">
        <v>5</v>
      </c>
      <c r="W15" s="5" t="s">
        <v>5</v>
      </c>
      <c r="X15" s="5" t="s">
        <v>5</v>
      </c>
    </row>
    <row r="16" spans="1:24" s="29" customFormat="1" ht="50.1" customHeight="1">
      <c r="A16" s="57"/>
      <c r="B16" s="64"/>
      <c r="C16" s="40"/>
      <c r="D16" s="40"/>
      <c r="E16" s="40"/>
      <c r="F16" s="3" t="s">
        <v>52</v>
      </c>
      <c r="G16" s="1">
        <f t="shared" si="0"/>
        <v>216621487.81</v>
      </c>
      <c r="H16" s="1">
        <f>H19+H28+H34+H40+H46+H49</f>
        <v>26740268.989999998</v>
      </c>
      <c r="I16" s="1">
        <f>I19+I28+I34+I40+I49+I46</f>
        <v>32741376.300000001</v>
      </c>
      <c r="J16" s="1">
        <f>J19+J28+J34+J40+J46+J49</f>
        <v>47925610</v>
      </c>
      <c r="K16" s="1">
        <f>K19+K28+K34+K40+K46+K49</f>
        <v>58468667.520000003</v>
      </c>
      <c r="L16" s="1">
        <f>L19+L28+L34+L40+L46+L49+L25</f>
        <v>50745565</v>
      </c>
      <c r="M16" s="1">
        <f>M19+M28+M34+M40+M46+M49</f>
        <v>0</v>
      </c>
      <c r="N16" s="1">
        <f>N19+N28+N34+N40+N46+N49</f>
        <v>0</v>
      </c>
      <c r="O16" s="5" t="s">
        <v>5</v>
      </c>
      <c r="P16" s="5" t="s">
        <v>5</v>
      </c>
      <c r="Q16" s="5" t="s">
        <v>5</v>
      </c>
      <c r="R16" s="5" t="s">
        <v>5</v>
      </c>
      <c r="S16" s="5" t="s">
        <v>5</v>
      </c>
      <c r="T16" s="5" t="s">
        <v>5</v>
      </c>
      <c r="U16" s="5" t="s">
        <v>5</v>
      </c>
      <c r="V16" s="5" t="s">
        <v>5</v>
      </c>
      <c r="W16" s="5" t="s">
        <v>5</v>
      </c>
      <c r="X16" s="5" t="s">
        <v>5</v>
      </c>
    </row>
    <row r="17" spans="1:24" s="29" customFormat="1" ht="30.75" customHeight="1">
      <c r="A17" s="56" t="s">
        <v>8</v>
      </c>
      <c r="B17" s="60" t="s">
        <v>104</v>
      </c>
      <c r="C17" s="39">
        <v>2020</v>
      </c>
      <c r="D17" s="39">
        <v>2025</v>
      </c>
      <c r="E17" s="39" t="s">
        <v>29</v>
      </c>
      <c r="F17" s="3" t="s">
        <v>20</v>
      </c>
      <c r="G17" s="1">
        <f t="shared" si="0"/>
        <v>136204949.47</v>
      </c>
      <c r="H17" s="1">
        <f>H18+H19</f>
        <v>24148029.32</v>
      </c>
      <c r="I17" s="1">
        <f t="shared" ref="I17:N17" si="3">I18+I19</f>
        <v>21937298.469999999</v>
      </c>
      <c r="J17" s="1">
        <f>J18+J19</f>
        <v>23796844.989999998</v>
      </c>
      <c r="K17" s="1">
        <f t="shared" si="3"/>
        <v>23144817.25</v>
      </c>
      <c r="L17" s="1">
        <f t="shared" si="3"/>
        <v>24838181.719999999</v>
      </c>
      <c r="M17" s="1">
        <f>M18+M19</f>
        <v>18242097.719999999</v>
      </c>
      <c r="N17" s="1">
        <f t="shared" si="3"/>
        <v>18339777.719999999</v>
      </c>
      <c r="O17" s="107" t="s">
        <v>80</v>
      </c>
      <c r="P17" s="45" t="s">
        <v>18</v>
      </c>
      <c r="Q17" s="45">
        <f>R17+S17+T17+U17+V17+W17+X17</f>
        <v>3970</v>
      </c>
      <c r="R17" s="45">
        <v>590</v>
      </c>
      <c r="S17" s="45">
        <v>575</v>
      </c>
      <c r="T17" s="45">
        <v>549</v>
      </c>
      <c r="U17" s="45">
        <v>564</v>
      </c>
      <c r="V17" s="45">
        <v>564</v>
      </c>
      <c r="W17" s="45">
        <v>564</v>
      </c>
      <c r="X17" s="45">
        <v>564</v>
      </c>
    </row>
    <row r="18" spans="1:24" s="29" customFormat="1" ht="57.75" customHeight="1">
      <c r="A18" s="57"/>
      <c r="B18" s="61"/>
      <c r="C18" s="40"/>
      <c r="D18" s="40"/>
      <c r="E18" s="40"/>
      <c r="F18" s="3" t="s">
        <v>53</v>
      </c>
      <c r="G18" s="1">
        <f t="shared" si="0"/>
        <v>104448622.47999999</v>
      </c>
      <c r="H18" s="1">
        <v>18609070.329999998</v>
      </c>
      <c r="I18" s="1">
        <v>15396846.470000001</v>
      </c>
      <c r="J18" s="1">
        <v>17494485.989999998</v>
      </c>
      <c r="K18" s="1">
        <v>15890962.25</v>
      </c>
      <c r="L18" s="1">
        <v>18717479.719999999</v>
      </c>
      <c r="M18" s="1">
        <v>18242097.719999999</v>
      </c>
      <c r="N18" s="1">
        <v>18339777.719999999</v>
      </c>
      <c r="O18" s="108"/>
      <c r="P18" s="46"/>
      <c r="Q18" s="46"/>
      <c r="R18" s="46"/>
      <c r="S18" s="46"/>
      <c r="T18" s="46"/>
      <c r="U18" s="46"/>
      <c r="V18" s="46"/>
      <c r="W18" s="46"/>
      <c r="X18" s="46"/>
    </row>
    <row r="19" spans="1:24" s="29" customFormat="1" ht="56.25" customHeight="1">
      <c r="A19" s="58"/>
      <c r="B19" s="62"/>
      <c r="C19" s="41"/>
      <c r="D19" s="41"/>
      <c r="E19" s="41"/>
      <c r="F19" s="3" t="s">
        <v>52</v>
      </c>
      <c r="G19" s="1">
        <f>G25+G22</f>
        <v>5538958.9900000002</v>
      </c>
      <c r="H19" s="1">
        <f>H25+H22</f>
        <v>5538958.9900000002</v>
      </c>
      <c r="I19" s="1">
        <v>6540452</v>
      </c>
      <c r="J19" s="1">
        <v>6302359</v>
      </c>
      <c r="K19" s="1">
        <v>7253855</v>
      </c>
      <c r="L19" s="1">
        <v>6120702</v>
      </c>
      <c r="M19" s="1"/>
      <c r="N19" s="1"/>
      <c r="O19" s="108"/>
      <c r="P19" s="46"/>
      <c r="Q19" s="46"/>
      <c r="R19" s="46"/>
      <c r="S19" s="46"/>
      <c r="T19" s="46"/>
      <c r="U19" s="46"/>
      <c r="V19" s="46"/>
      <c r="W19" s="46"/>
      <c r="X19" s="46"/>
    </row>
    <row r="20" spans="1:24" s="29" customFormat="1" ht="29.25" customHeight="1">
      <c r="A20" s="20"/>
      <c r="B20" s="115" t="s">
        <v>89</v>
      </c>
      <c r="C20" s="16"/>
      <c r="D20" s="16"/>
      <c r="E20" s="16"/>
      <c r="F20" s="3" t="s">
        <v>20</v>
      </c>
      <c r="G20" s="1">
        <v>14483448</v>
      </c>
      <c r="H20" s="1">
        <v>14483448</v>
      </c>
      <c r="I20" s="1">
        <f t="shared" ref="I20:N20" si="4">I21+I22</f>
        <v>16075690</v>
      </c>
      <c r="J20" s="1">
        <f t="shared" si="4"/>
        <v>17456070</v>
      </c>
      <c r="K20" s="1">
        <f t="shared" si="4"/>
        <v>14551819</v>
      </c>
      <c r="L20" s="1">
        <f t="shared" si="4"/>
        <v>17055940</v>
      </c>
      <c r="M20" s="1">
        <f t="shared" si="4"/>
        <v>10935238</v>
      </c>
      <c r="N20" s="1">
        <f t="shared" si="4"/>
        <v>10935238</v>
      </c>
      <c r="O20" s="108"/>
      <c r="P20" s="46"/>
      <c r="Q20" s="46"/>
      <c r="R20" s="46"/>
      <c r="S20" s="46"/>
      <c r="T20" s="46"/>
      <c r="U20" s="46"/>
      <c r="V20" s="46"/>
      <c r="W20" s="46"/>
      <c r="X20" s="46"/>
    </row>
    <row r="21" spans="1:24" s="29" customFormat="1" ht="69.75" customHeight="1">
      <c r="A21" s="20"/>
      <c r="B21" s="115"/>
      <c r="C21" s="16"/>
      <c r="D21" s="16"/>
      <c r="E21" s="16"/>
      <c r="F21" s="3" t="s">
        <v>53</v>
      </c>
      <c r="G21" s="1">
        <v>10935238</v>
      </c>
      <c r="H21" s="1">
        <v>10935238</v>
      </c>
      <c r="I21" s="1">
        <v>9535238</v>
      </c>
      <c r="J21" s="1">
        <v>11222155</v>
      </c>
      <c r="K21" s="1">
        <v>10366430</v>
      </c>
      <c r="L21" s="1">
        <v>10935238</v>
      </c>
      <c r="M21" s="1">
        <v>10935238</v>
      </c>
      <c r="N21" s="1">
        <v>10935238</v>
      </c>
      <c r="O21" s="108"/>
      <c r="P21" s="46"/>
      <c r="Q21" s="46"/>
      <c r="R21" s="46"/>
      <c r="S21" s="46"/>
      <c r="T21" s="46"/>
      <c r="U21" s="46"/>
      <c r="V21" s="46"/>
      <c r="W21" s="46"/>
      <c r="X21" s="46"/>
    </row>
    <row r="22" spans="1:24" s="29" customFormat="1" ht="44.25" customHeight="1">
      <c r="A22" s="20"/>
      <c r="B22" s="116"/>
      <c r="C22" s="16"/>
      <c r="D22" s="16"/>
      <c r="E22" s="16"/>
      <c r="F22" s="3" t="s">
        <v>52</v>
      </c>
      <c r="G22" s="1">
        <v>3548210</v>
      </c>
      <c r="H22" s="1">
        <v>3548210</v>
      </c>
      <c r="I22" s="1">
        <v>6540452</v>
      </c>
      <c r="J22" s="1">
        <v>6233915</v>
      </c>
      <c r="K22" s="1">
        <v>4185389</v>
      </c>
      <c r="L22" s="1">
        <v>6120702</v>
      </c>
      <c r="M22" s="1"/>
      <c r="N22" s="1"/>
      <c r="O22" s="108"/>
      <c r="P22" s="46"/>
      <c r="Q22" s="46"/>
      <c r="R22" s="46"/>
      <c r="S22" s="46"/>
      <c r="T22" s="46"/>
      <c r="U22" s="46"/>
      <c r="V22" s="46"/>
      <c r="W22" s="46"/>
      <c r="X22" s="46"/>
    </row>
    <row r="23" spans="1:24" s="29" customFormat="1" ht="27.75" customHeight="1">
      <c r="A23" s="20"/>
      <c r="B23" s="104" t="s">
        <v>94</v>
      </c>
      <c r="C23" s="39"/>
      <c r="D23" s="39"/>
      <c r="E23" s="112"/>
      <c r="F23" s="3" t="s">
        <v>20</v>
      </c>
      <c r="G23" s="1">
        <f>G24+G25</f>
        <v>2031376.52</v>
      </c>
      <c r="H23" s="1">
        <f>H24+H25</f>
        <v>2031376.52</v>
      </c>
      <c r="I23" s="1"/>
      <c r="J23" s="1">
        <f>J24+J25</f>
        <v>69135</v>
      </c>
      <c r="K23" s="1">
        <f>K24+K25</f>
        <v>69227</v>
      </c>
      <c r="L23" s="1">
        <f>L24+L25</f>
        <v>69337</v>
      </c>
      <c r="M23" s="1">
        <f>M24+M25</f>
        <v>871</v>
      </c>
      <c r="N23" s="1">
        <f>N24+N25</f>
        <v>871</v>
      </c>
      <c r="O23" s="108"/>
      <c r="P23" s="46"/>
      <c r="Q23" s="46"/>
      <c r="R23" s="46"/>
      <c r="S23" s="46"/>
      <c r="T23" s="46"/>
      <c r="U23" s="46"/>
      <c r="V23" s="46"/>
      <c r="W23" s="46"/>
      <c r="X23" s="46"/>
    </row>
    <row r="24" spans="1:24" s="29" customFormat="1" ht="56.25" customHeight="1">
      <c r="A24" s="20"/>
      <c r="B24" s="105"/>
      <c r="C24" s="40"/>
      <c r="D24" s="40"/>
      <c r="E24" s="113"/>
      <c r="F24" s="3" t="s">
        <v>53</v>
      </c>
      <c r="G24" s="1">
        <v>40627.53</v>
      </c>
      <c r="H24" s="1">
        <v>40627.53</v>
      </c>
      <c r="I24" s="1"/>
      <c r="J24" s="1">
        <v>691</v>
      </c>
      <c r="K24" s="1">
        <v>761</v>
      </c>
      <c r="L24" s="1">
        <v>871</v>
      </c>
      <c r="M24" s="1">
        <v>871</v>
      </c>
      <c r="N24" s="1">
        <v>871</v>
      </c>
      <c r="O24" s="108"/>
      <c r="P24" s="46"/>
      <c r="Q24" s="46"/>
      <c r="R24" s="46"/>
      <c r="S24" s="46"/>
      <c r="T24" s="46"/>
      <c r="U24" s="46"/>
      <c r="V24" s="46"/>
      <c r="W24" s="46"/>
      <c r="X24" s="46"/>
    </row>
    <row r="25" spans="1:24" s="29" customFormat="1" ht="80.25" customHeight="1">
      <c r="A25" s="20"/>
      <c r="B25" s="106"/>
      <c r="C25" s="41"/>
      <c r="D25" s="41"/>
      <c r="E25" s="114"/>
      <c r="F25" s="3" t="s">
        <v>52</v>
      </c>
      <c r="G25" s="1">
        <v>1990748.99</v>
      </c>
      <c r="H25" s="1">
        <v>1990748.99</v>
      </c>
      <c r="I25" s="1"/>
      <c r="J25" s="1">
        <v>68444</v>
      </c>
      <c r="K25" s="1">
        <v>68466</v>
      </c>
      <c r="L25" s="1">
        <v>68466</v>
      </c>
      <c r="M25" s="1">
        <v>0</v>
      </c>
      <c r="N25" s="1">
        <v>0</v>
      </c>
      <c r="O25" s="109"/>
      <c r="P25" s="47"/>
      <c r="Q25" s="47"/>
      <c r="R25" s="47"/>
      <c r="S25" s="47"/>
      <c r="T25" s="47"/>
      <c r="U25" s="47"/>
      <c r="V25" s="47"/>
      <c r="W25" s="47"/>
      <c r="X25" s="47"/>
    </row>
    <row r="26" spans="1:24" s="29" customFormat="1" ht="27.75" customHeight="1">
      <c r="A26" s="56" t="s">
        <v>95</v>
      </c>
      <c r="B26" s="60" t="s">
        <v>105</v>
      </c>
      <c r="C26" s="39">
        <v>2020</v>
      </c>
      <c r="D26" s="39">
        <v>2025</v>
      </c>
      <c r="E26" s="39" t="s">
        <v>29</v>
      </c>
      <c r="F26" s="3" t="s">
        <v>20</v>
      </c>
      <c r="G26" s="1">
        <f>H26+I26+J26+K26+L26+N26</f>
        <v>320851051.52999997</v>
      </c>
      <c r="H26" s="1">
        <f t="shared" ref="H26:N26" si="5">H27+H28</f>
        <v>41887567.349999994</v>
      </c>
      <c r="I26" s="1">
        <f t="shared" si="5"/>
        <v>42787209.170000002</v>
      </c>
      <c r="J26" s="1">
        <f>J27+J28</f>
        <v>51418877.270000003</v>
      </c>
      <c r="K26" s="1">
        <f t="shared" si="5"/>
        <v>77081660.170000002</v>
      </c>
      <c r="L26" s="1">
        <f t="shared" si="5"/>
        <v>65230907.32</v>
      </c>
      <c r="M26" s="1">
        <f>M27+M28</f>
        <v>47045791.32</v>
      </c>
      <c r="N26" s="1">
        <f t="shared" si="5"/>
        <v>42444830.25</v>
      </c>
      <c r="O26" s="107" t="s">
        <v>83</v>
      </c>
      <c r="P26" s="45" t="s">
        <v>26</v>
      </c>
      <c r="Q26" s="79">
        <f>(R26+S26+T26+U26+V26+X26+W26)/7</f>
        <v>17.242857142857144</v>
      </c>
      <c r="R26" s="45">
        <v>16.600000000000001</v>
      </c>
      <c r="S26" s="45">
        <v>16.7</v>
      </c>
      <c r="T26" s="45">
        <v>17</v>
      </c>
      <c r="U26" s="45">
        <v>18.600000000000001</v>
      </c>
      <c r="V26" s="45">
        <v>17.2</v>
      </c>
      <c r="W26" s="45">
        <v>17.3</v>
      </c>
      <c r="X26" s="45">
        <v>17.3</v>
      </c>
    </row>
    <row r="27" spans="1:24" s="29" customFormat="1" ht="57.75" customHeight="1">
      <c r="A27" s="57"/>
      <c r="B27" s="61"/>
      <c r="C27" s="40"/>
      <c r="D27" s="40"/>
      <c r="E27" s="40"/>
      <c r="F27" s="3" t="s">
        <v>53</v>
      </c>
      <c r="G27" s="1">
        <f>H27+I27+J27+K27+L27+N27</f>
        <v>254320129.88</v>
      </c>
      <c r="H27" s="1">
        <v>35022900.689999998</v>
      </c>
      <c r="I27" s="1">
        <v>34490276.18</v>
      </c>
      <c r="J27" s="1">
        <v>36698635.270000003</v>
      </c>
      <c r="K27" s="1">
        <v>57032820.170000002</v>
      </c>
      <c r="L27" s="1">
        <v>48630667.32</v>
      </c>
      <c r="M27" s="1">
        <v>47045791.32</v>
      </c>
      <c r="N27" s="1">
        <v>42444830.25</v>
      </c>
      <c r="O27" s="108"/>
      <c r="P27" s="46"/>
      <c r="Q27" s="80"/>
      <c r="R27" s="46"/>
      <c r="S27" s="46"/>
      <c r="T27" s="46"/>
      <c r="U27" s="46"/>
      <c r="V27" s="46"/>
      <c r="W27" s="46"/>
      <c r="X27" s="46"/>
    </row>
    <row r="28" spans="1:24" s="29" customFormat="1" ht="50.25" customHeight="1">
      <c r="A28" s="57"/>
      <c r="B28" s="61"/>
      <c r="C28" s="40"/>
      <c r="D28" s="40"/>
      <c r="E28" s="40"/>
      <c r="F28" s="3" t="s">
        <v>52</v>
      </c>
      <c r="G28" s="1"/>
      <c r="H28" s="1">
        <v>6864666.6600000001</v>
      </c>
      <c r="I28" s="1">
        <v>8296932.9900000002</v>
      </c>
      <c r="J28" s="1">
        <v>14720242</v>
      </c>
      <c r="K28" s="1">
        <v>20048840</v>
      </c>
      <c r="L28" s="1">
        <v>16600240</v>
      </c>
      <c r="M28" s="1">
        <v>0</v>
      </c>
      <c r="N28" s="1">
        <v>0</v>
      </c>
      <c r="O28" s="108"/>
      <c r="P28" s="46"/>
      <c r="Q28" s="80"/>
      <c r="R28" s="46"/>
      <c r="S28" s="46"/>
      <c r="T28" s="46"/>
      <c r="U28" s="46"/>
      <c r="V28" s="46"/>
      <c r="W28" s="46"/>
      <c r="X28" s="46"/>
    </row>
    <row r="29" spans="1:24" s="29" customFormat="1" ht="32.25" customHeight="1">
      <c r="A29" s="20"/>
      <c r="B29" s="90" t="s">
        <v>89</v>
      </c>
      <c r="C29" s="16"/>
      <c r="D29" s="16"/>
      <c r="E29" s="16"/>
      <c r="F29" s="3" t="s">
        <v>20</v>
      </c>
      <c r="G29" s="1"/>
      <c r="H29" s="1">
        <f t="shared" ref="H29:N29" si="6">H30+H31</f>
        <v>33486801.449999999</v>
      </c>
      <c r="I29" s="1">
        <f t="shared" si="6"/>
        <v>29783650.32</v>
      </c>
      <c r="J29" s="1">
        <f t="shared" si="6"/>
        <v>42446816.989999995</v>
      </c>
      <c r="K29" s="1">
        <f t="shared" si="6"/>
        <v>47707444</v>
      </c>
      <c r="L29" s="1">
        <f t="shared" si="6"/>
        <v>45672128</v>
      </c>
      <c r="M29" s="1">
        <f>M30+M31</f>
        <v>29071888</v>
      </c>
      <c r="N29" s="1">
        <f t="shared" si="6"/>
        <v>29071888</v>
      </c>
      <c r="O29" s="108"/>
      <c r="P29" s="46"/>
      <c r="Q29" s="80"/>
      <c r="R29" s="46"/>
      <c r="S29" s="46"/>
      <c r="T29" s="46"/>
      <c r="U29" s="46"/>
      <c r="V29" s="46"/>
      <c r="W29" s="46"/>
      <c r="X29" s="46"/>
    </row>
    <row r="30" spans="1:24" s="29" customFormat="1" ht="65.25" customHeight="1">
      <c r="A30" s="20"/>
      <c r="B30" s="90"/>
      <c r="C30" s="16"/>
      <c r="D30" s="16"/>
      <c r="E30" s="16"/>
      <c r="F30" s="3" t="s">
        <v>53</v>
      </c>
      <c r="G30" s="1"/>
      <c r="H30" s="1">
        <v>26622134.789999999</v>
      </c>
      <c r="I30" s="1">
        <v>24486717.329999998</v>
      </c>
      <c r="J30" s="1">
        <v>27726574.989999998</v>
      </c>
      <c r="K30" s="1">
        <v>27658604</v>
      </c>
      <c r="L30" s="1">
        <v>29071888</v>
      </c>
      <c r="M30" s="1">
        <v>29071888</v>
      </c>
      <c r="N30" s="1">
        <v>29071888</v>
      </c>
      <c r="O30" s="108"/>
      <c r="P30" s="46"/>
      <c r="Q30" s="80"/>
      <c r="R30" s="46"/>
      <c r="S30" s="46"/>
      <c r="T30" s="46"/>
      <c r="U30" s="46"/>
      <c r="V30" s="46"/>
      <c r="W30" s="46"/>
      <c r="X30" s="46"/>
    </row>
    <row r="31" spans="1:24" s="29" customFormat="1" ht="47.25" customHeight="1">
      <c r="A31" s="20"/>
      <c r="B31" s="90"/>
      <c r="C31" s="16"/>
      <c r="D31" s="16"/>
      <c r="E31" s="16"/>
      <c r="F31" s="3" t="s">
        <v>52</v>
      </c>
      <c r="G31" s="1"/>
      <c r="H31" s="1">
        <v>6864666.6600000001</v>
      </c>
      <c r="I31" s="1">
        <v>5296932.99</v>
      </c>
      <c r="J31" s="1">
        <v>14720242</v>
      </c>
      <c r="K31" s="1">
        <v>20048840</v>
      </c>
      <c r="L31" s="1">
        <v>16600240</v>
      </c>
      <c r="M31" s="1">
        <v>0</v>
      </c>
      <c r="N31" s="1">
        <v>0</v>
      </c>
      <c r="O31" s="109"/>
      <c r="P31" s="47"/>
      <c r="Q31" s="81"/>
      <c r="R31" s="47"/>
      <c r="S31" s="47"/>
      <c r="T31" s="47"/>
      <c r="U31" s="47"/>
      <c r="V31" s="47"/>
      <c r="W31" s="47"/>
      <c r="X31" s="47"/>
    </row>
    <row r="32" spans="1:24" s="29" customFormat="1" ht="24.75" customHeight="1">
      <c r="A32" s="56" t="s">
        <v>10</v>
      </c>
      <c r="B32" s="60" t="s">
        <v>106</v>
      </c>
      <c r="C32" s="39">
        <v>2020</v>
      </c>
      <c r="D32" s="39">
        <v>2025</v>
      </c>
      <c r="E32" s="39" t="s">
        <v>29</v>
      </c>
      <c r="F32" s="3" t="s">
        <v>20</v>
      </c>
      <c r="G32" s="1">
        <f>H32+I32+J32+K32+L32+N32</f>
        <v>39771819.310000002</v>
      </c>
      <c r="H32" s="1">
        <f t="shared" ref="H32:N32" si="7">H33+H34</f>
        <v>5842423.9900000002</v>
      </c>
      <c r="I32" s="1">
        <f t="shared" si="7"/>
        <v>5615979.0999999996</v>
      </c>
      <c r="J32" s="1">
        <f t="shared" si="7"/>
        <v>6651133.6500000004</v>
      </c>
      <c r="K32" s="1">
        <f t="shared" si="7"/>
        <v>7484394.5700000003</v>
      </c>
      <c r="L32" s="1">
        <f t="shared" si="7"/>
        <v>8337919</v>
      </c>
      <c r="M32" s="1">
        <f>M33+M34</f>
        <v>5786639</v>
      </c>
      <c r="N32" s="1">
        <f t="shared" si="7"/>
        <v>5839969</v>
      </c>
      <c r="O32" s="107" t="s">
        <v>81</v>
      </c>
      <c r="P32" s="45" t="s">
        <v>18</v>
      </c>
      <c r="Q32" s="45">
        <f>R32+S32+T32+U32+V32+W32+X32</f>
        <v>336013</v>
      </c>
      <c r="R32" s="45">
        <v>27468</v>
      </c>
      <c r="S32" s="45">
        <v>36100</v>
      </c>
      <c r="T32" s="45">
        <v>42027</v>
      </c>
      <c r="U32" s="45">
        <v>66700</v>
      </c>
      <c r="V32" s="45">
        <v>48518</v>
      </c>
      <c r="W32" s="45">
        <v>54340</v>
      </c>
      <c r="X32" s="45">
        <v>60860</v>
      </c>
    </row>
    <row r="33" spans="1:24" s="29" customFormat="1" ht="57" customHeight="1">
      <c r="A33" s="57"/>
      <c r="B33" s="61"/>
      <c r="C33" s="40"/>
      <c r="D33" s="40"/>
      <c r="E33" s="40"/>
      <c r="F33" s="3" t="s">
        <v>53</v>
      </c>
      <c r="G33" s="1">
        <f>H33+I33+J33+K33+L33+N33</f>
        <v>31456772.350000001</v>
      </c>
      <c r="H33" s="1">
        <v>4923236.53</v>
      </c>
      <c r="I33" s="1">
        <v>4591460.5999999996</v>
      </c>
      <c r="J33" s="1">
        <v>4908217.6500000004</v>
      </c>
      <c r="K33" s="1">
        <v>5058039.57</v>
      </c>
      <c r="L33" s="1">
        <v>6135849</v>
      </c>
      <c r="M33" s="1">
        <v>5786639</v>
      </c>
      <c r="N33" s="1">
        <v>5839969</v>
      </c>
      <c r="O33" s="108"/>
      <c r="P33" s="46"/>
      <c r="Q33" s="46"/>
      <c r="R33" s="46"/>
      <c r="S33" s="46"/>
      <c r="T33" s="46"/>
      <c r="U33" s="46"/>
      <c r="V33" s="46"/>
      <c r="W33" s="46"/>
      <c r="X33" s="46"/>
    </row>
    <row r="34" spans="1:24" s="29" customFormat="1" ht="45.75" customHeight="1">
      <c r="A34" s="57"/>
      <c r="B34" s="61"/>
      <c r="C34" s="40"/>
      <c r="D34" s="40"/>
      <c r="E34" s="40"/>
      <c r="F34" s="3" t="s">
        <v>52</v>
      </c>
      <c r="G34" s="1"/>
      <c r="H34" s="1">
        <v>919187.46</v>
      </c>
      <c r="I34" s="1">
        <v>1024518.5</v>
      </c>
      <c r="J34" s="1">
        <v>1742916</v>
      </c>
      <c r="K34" s="1">
        <v>2426355</v>
      </c>
      <c r="L34" s="1">
        <v>2202070</v>
      </c>
      <c r="M34" s="1">
        <v>0</v>
      </c>
      <c r="N34" s="1">
        <v>0</v>
      </c>
      <c r="O34" s="108"/>
      <c r="P34" s="46"/>
      <c r="Q34" s="46"/>
      <c r="R34" s="46"/>
      <c r="S34" s="46"/>
      <c r="T34" s="46"/>
      <c r="U34" s="46"/>
      <c r="V34" s="46"/>
      <c r="W34" s="46"/>
      <c r="X34" s="46"/>
    </row>
    <row r="35" spans="1:24" s="29" customFormat="1" ht="36" customHeight="1">
      <c r="A35" s="20"/>
      <c r="B35" s="90" t="s">
        <v>89</v>
      </c>
      <c r="C35" s="16"/>
      <c r="D35" s="16"/>
      <c r="E35" s="40"/>
      <c r="F35" s="3" t="s">
        <v>20</v>
      </c>
      <c r="G35" s="1"/>
      <c r="H35" s="1">
        <f t="shared" ref="H35:N35" si="8">H36+H37</f>
        <v>4483747</v>
      </c>
      <c r="I35" s="1">
        <f t="shared" si="8"/>
        <v>4586884.24</v>
      </c>
      <c r="J35" s="1">
        <f t="shared" si="8"/>
        <v>5025933</v>
      </c>
      <c r="K35" s="1">
        <f t="shared" si="8"/>
        <v>5773704</v>
      </c>
      <c r="L35" s="1">
        <f t="shared" si="8"/>
        <v>6062198</v>
      </c>
      <c r="M35" s="1">
        <f>M36+M37</f>
        <v>3860128</v>
      </c>
      <c r="N35" s="1">
        <f t="shared" si="8"/>
        <v>3860128</v>
      </c>
      <c r="O35" s="108"/>
      <c r="P35" s="46"/>
      <c r="Q35" s="46"/>
      <c r="R35" s="46"/>
      <c r="S35" s="46"/>
      <c r="T35" s="46"/>
      <c r="U35" s="46"/>
      <c r="V35" s="46"/>
      <c r="W35" s="46"/>
      <c r="X35" s="46"/>
    </row>
    <row r="36" spans="1:24" s="29" customFormat="1" ht="64.5" customHeight="1">
      <c r="A36" s="20"/>
      <c r="B36" s="90"/>
      <c r="C36" s="16"/>
      <c r="D36" s="16"/>
      <c r="E36" s="40"/>
      <c r="F36" s="3" t="s">
        <v>53</v>
      </c>
      <c r="G36" s="1"/>
      <c r="H36" s="1">
        <v>3564559.54</v>
      </c>
      <c r="I36" s="1">
        <v>3562365.74</v>
      </c>
      <c r="J36" s="1">
        <v>3283017</v>
      </c>
      <c r="K36" s="1">
        <v>3347349</v>
      </c>
      <c r="L36" s="1">
        <v>3860128</v>
      </c>
      <c r="M36" s="1">
        <v>3860128</v>
      </c>
      <c r="N36" s="1">
        <v>3860128</v>
      </c>
      <c r="O36" s="108"/>
      <c r="P36" s="46"/>
      <c r="Q36" s="46"/>
      <c r="R36" s="46"/>
      <c r="S36" s="46"/>
      <c r="T36" s="46"/>
      <c r="U36" s="46"/>
      <c r="V36" s="46"/>
      <c r="W36" s="46"/>
      <c r="X36" s="46"/>
    </row>
    <row r="37" spans="1:24" s="29" customFormat="1" ht="63.75" customHeight="1">
      <c r="A37" s="20"/>
      <c r="B37" s="90"/>
      <c r="C37" s="16"/>
      <c r="D37" s="16"/>
      <c r="E37" s="41"/>
      <c r="F37" s="3" t="s">
        <v>52</v>
      </c>
      <c r="G37" s="1"/>
      <c r="H37" s="1">
        <v>919187.46</v>
      </c>
      <c r="I37" s="10">
        <v>1024518.5</v>
      </c>
      <c r="J37" s="1">
        <v>1742916</v>
      </c>
      <c r="K37" s="1">
        <v>2426355</v>
      </c>
      <c r="L37" s="1">
        <v>2202070</v>
      </c>
      <c r="M37" s="1">
        <v>0</v>
      </c>
      <c r="N37" s="1">
        <v>0</v>
      </c>
      <c r="O37" s="109"/>
      <c r="P37" s="47"/>
      <c r="Q37" s="47"/>
      <c r="R37" s="47"/>
      <c r="S37" s="47"/>
      <c r="T37" s="47"/>
      <c r="U37" s="47"/>
      <c r="V37" s="47"/>
      <c r="W37" s="47"/>
      <c r="X37" s="47"/>
    </row>
    <row r="38" spans="1:24" s="29" customFormat="1" ht="23.25" customHeight="1">
      <c r="A38" s="56" t="s">
        <v>11</v>
      </c>
      <c r="B38" s="60" t="s">
        <v>107</v>
      </c>
      <c r="C38" s="39">
        <v>2020</v>
      </c>
      <c r="D38" s="39">
        <v>2025</v>
      </c>
      <c r="E38" s="39" t="s">
        <v>29</v>
      </c>
      <c r="F38" s="3" t="s">
        <v>20</v>
      </c>
      <c r="G38" s="1">
        <f>H38+I38+J38+K38+L38+N38</f>
        <v>208043962.05999997</v>
      </c>
      <c r="H38" s="1">
        <f t="shared" ref="H38:N38" si="9">H39+H40</f>
        <v>31727168.259999998</v>
      </c>
      <c r="I38" s="1">
        <f t="shared" si="9"/>
        <v>31756336.289999999</v>
      </c>
      <c r="J38" s="1">
        <f t="shared" si="9"/>
        <v>38654413.210000001</v>
      </c>
      <c r="K38" s="1">
        <f t="shared" si="9"/>
        <v>40853857.329999998</v>
      </c>
      <c r="L38" s="1">
        <f t="shared" si="9"/>
        <v>39442249.969999999</v>
      </c>
      <c r="M38" s="1">
        <f>M39+M40</f>
        <v>27179615.969999999</v>
      </c>
      <c r="N38" s="1">
        <f t="shared" si="9"/>
        <v>25609937</v>
      </c>
      <c r="O38" s="63" t="s">
        <v>82</v>
      </c>
      <c r="P38" s="45" t="s">
        <v>18</v>
      </c>
      <c r="Q38" s="39">
        <f>R38+S38+T38+U38+V38+X38</f>
        <v>2447250</v>
      </c>
      <c r="R38" s="39">
        <v>305200</v>
      </c>
      <c r="S38" s="39">
        <v>317419</v>
      </c>
      <c r="T38" s="39">
        <v>332779</v>
      </c>
      <c r="U38" s="39">
        <v>369921</v>
      </c>
      <c r="V38" s="39">
        <v>497663</v>
      </c>
      <c r="W38" s="39">
        <v>557382</v>
      </c>
      <c r="X38" s="39">
        <v>624268</v>
      </c>
    </row>
    <row r="39" spans="1:24" s="29" customFormat="1" ht="59.25" customHeight="1">
      <c r="A39" s="57"/>
      <c r="B39" s="61"/>
      <c r="C39" s="40"/>
      <c r="D39" s="40"/>
      <c r="E39" s="40"/>
      <c r="F39" s="3" t="s">
        <v>53</v>
      </c>
      <c r="G39" s="1">
        <f>H39+I39+J39+K39+L39+N39</f>
        <v>159084940.67000002</v>
      </c>
      <c r="H39" s="1">
        <v>26366082.379999999</v>
      </c>
      <c r="I39" s="1">
        <v>25623963.780000001</v>
      </c>
      <c r="J39" s="1">
        <v>27626191.210000001</v>
      </c>
      <c r="K39" s="1">
        <v>26189137.329999998</v>
      </c>
      <c r="L39" s="1">
        <v>27669628.969999999</v>
      </c>
      <c r="M39" s="1">
        <v>27179615.969999999</v>
      </c>
      <c r="N39" s="1">
        <v>25609937</v>
      </c>
      <c r="O39" s="64"/>
      <c r="P39" s="46"/>
      <c r="Q39" s="40"/>
      <c r="R39" s="40"/>
      <c r="S39" s="40"/>
      <c r="T39" s="40"/>
      <c r="U39" s="40"/>
      <c r="V39" s="40"/>
      <c r="W39" s="40"/>
      <c r="X39" s="40"/>
    </row>
    <row r="40" spans="1:24" s="29" customFormat="1" ht="51.75" customHeight="1">
      <c r="A40" s="57"/>
      <c r="B40" s="61"/>
      <c r="C40" s="40"/>
      <c r="D40" s="40"/>
      <c r="E40" s="40"/>
      <c r="F40" s="3" t="s">
        <v>52</v>
      </c>
      <c r="G40" s="1"/>
      <c r="H40" s="1">
        <v>5361085.88</v>
      </c>
      <c r="I40" s="1">
        <v>6132372.5099999998</v>
      </c>
      <c r="J40" s="1">
        <v>11028222</v>
      </c>
      <c r="K40" s="1">
        <v>14664720</v>
      </c>
      <c r="L40" s="1">
        <v>11772621</v>
      </c>
      <c r="M40" s="1">
        <v>0</v>
      </c>
      <c r="N40" s="1">
        <v>0</v>
      </c>
      <c r="O40" s="64"/>
      <c r="P40" s="46"/>
      <c r="Q40" s="40"/>
      <c r="R40" s="40"/>
      <c r="S40" s="40"/>
      <c r="T40" s="40"/>
      <c r="U40" s="40"/>
      <c r="V40" s="40"/>
      <c r="W40" s="40"/>
      <c r="X40" s="40"/>
    </row>
    <row r="41" spans="1:24" s="29" customFormat="1" ht="48.75" customHeight="1">
      <c r="A41" s="20"/>
      <c r="B41" s="90" t="s">
        <v>89</v>
      </c>
      <c r="C41" s="16"/>
      <c r="D41" s="16"/>
      <c r="E41" s="16"/>
      <c r="F41" s="3" t="s">
        <v>20</v>
      </c>
      <c r="G41" s="1"/>
      <c r="H41" s="1">
        <f t="shared" ref="H41:N41" si="10">H42+H43</f>
        <v>26151110.09</v>
      </c>
      <c r="I41" s="1">
        <f t="shared" si="10"/>
        <v>26764407.439999998</v>
      </c>
      <c r="J41" s="1">
        <f t="shared" si="10"/>
        <v>31800832.010000002</v>
      </c>
      <c r="K41" s="1">
        <f t="shared" si="10"/>
        <v>34895623</v>
      </c>
      <c r="L41" s="1">
        <f t="shared" si="10"/>
        <v>32403924</v>
      </c>
      <c r="M41" s="1">
        <f>M42+M43</f>
        <v>20631303</v>
      </c>
      <c r="N41" s="1">
        <f t="shared" si="10"/>
        <v>20631303</v>
      </c>
      <c r="O41" s="64"/>
      <c r="P41" s="46"/>
      <c r="Q41" s="40"/>
      <c r="R41" s="40"/>
      <c r="S41" s="40"/>
      <c r="T41" s="40"/>
      <c r="U41" s="40"/>
      <c r="V41" s="40"/>
      <c r="W41" s="40"/>
      <c r="X41" s="40"/>
    </row>
    <row r="42" spans="1:24" s="29" customFormat="1" ht="66" customHeight="1">
      <c r="A42" s="20"/>
      <c r="B42" s="90"/>
      <c r="C42" s="16"/>
      <c r="D42" s="16"/>
      <c r="E42" s="16"/>
      <c r="F42" s="3" t="s">
        <v>53</v>
      </c>
      <c r="G42" s="1"/>
      <c r="H42" s="1">
        <v>20790024.210000001</v>
      </c>
      <c r="I42" s="1">
        <v>20632034.93</v>
      </c>
      <c r="J42" s="1">
        <v>20772610.010000002</v>
      </c>
      <c r="K42" s="1">
        <v>20230903</v>
      </c>
      <c r="L42" s="1">
        <v>20631303</v>
      </c>
      <c r="M42" s="1">
        <v>20631303</v>
      </c>
      <c r="N42" s="1">
        <v>20631303</v>
      </c>
      <c r="O42" s="64"/>
      <c r="P42" s="46"/>
      <c r="Q42" s="40"/>
      <c r="R42" s="40"/>
      <c r="S42" s="40"/>
      <c r="T42" s="40"/>
      <c r="U42" s="40"/>
      <c r="V42" s="40"/>
      <c r="W42" s="40"/>
      <c r="X42" s="40"/>
    </row>
    <row r="43" spans="1:24" s="29" customFormat="1" ht="48.75" customHeight="1">
      <c r="A43" s="20"/>
      <c r="B43" s="90"/>
      <c r="C43" s="16"/>
      <c r="D43" s="16"/>
      <c r="E43" s="16"/>
      <c r="F43" s="3" t="s">
        <v>52</v>
      </c>
      <c r="G43" s="1"/>
      <c r="H43" s="1">
        <v>5361085.88</v>
      </c>
      <c r="I43" s="1">
        <v>6132372.5099999998</v>
      </c>
      <c r="J43" s="1">
        <v>11028222</v>
      </c>
      <c r="K43" s="1">
        <v>14664720</v>
      </c>
      <c r="L43" s="1">
        <v>11772621</v>
      </c>
      <c r="M43" s="1">
        <v>0</v>
      </c>
      <c r="N43" s="1">
        <v>0</v>
      </c>
      <c r="O43" s="65"/>
      <c r="P43" s="47"/>
      <c r="Q43" s="41"/>
      <c r="R43" s="41"/>
      <c r="S43" s="41"/>
      <c r="T43" s="41"/>
      <c r="U43" s="41"/>
      <c r="V43" s="41"/>
      <c r="W43" s="41"/>
      <c r="X43" s="41"/>
    </row>
    <row r="44" spans="1:24" s="29" customFormat="1" ht="57.75" customHeight="1">
      <c r="A44" s="56" t="s">
        <v>27</v>
      </c>
      <c r="B44" s="60" t="s">
        <v>108</v>
      </c>
      <c r="C44" s="39">
        <v>2020</v>
      </c>
      <c r="D44" s="39">
        <v>2025</v>
      </c>
      <c r="E44" s="39" t="s">
        <v>29</v>
      </c>
      <c r="F44" s="3" t="s">
        <v>20</v>
      </c>
      <c r="G44" s="1">
        <f>H44+I44+J44+K44+L44+N44</f>
        <v>21578911.23</v>
      </c>
      <c r="H44" s="1">
        <f t="shared" ref="H44:N44" si="11">H45+H46</f>
        <v>3078481.1</v>
      </c>
      <c r="I44" s="1">
        <f t="shared" si="11"/>
        <v>3431785.4699999997</v>
      </c>
      <c r="J44" s="1">
        <f t="shared" si="11"/>
        <v>3636301.35</v>
      </c>
      <c r="K44" s="1">
        <f t="shared" si="11"/>
        <v>3812951.61</v>
      </c>
      <c r="L44" s="1">
        <f t="shared" si="11"/>
        <v>3809695.85</v>
      </c>
      <c r="M44" s="1">
        <f>M45+M46</f>
        <v>3809695.85</v>
      </c>
      <c r="N44" s="1">
        <f t="shared" si="11"/>
        <v>3809695.85</v>
      </c>
      <c r="O44" s="117" t="s">
        <v>60</v>
      </c>
      <c r="P44" s="49" t="s">
        <v>26</v>
      </c>
      <c r="Q44" s="49">
        <v>100</v>
      </c>
      <c r="R44" s="49">
        <v>100</v>
      </c>
      <c r="S44" s="49">
        <v>100</v>
      </c>
      <c r="T44" s="49">
        <v>100</v>
      </c>
      <c r="U44" s="49">
        <v>100</v>
      </c>
      <c r="V44" s="49">
        <v>100</v>
      </c>
      <c r="W44" s="49">
        <v>100</v>
      </c>
      <c r="X44" s="49">
        <v>100</v>
      </c>
    </row>
    <row r="45" spans="1:24" s="29" customFormat="1" ht="57.75" customHeight="1">
      <c r="A45" s="57"/>
      <c r="B45" s="61"/>
      <c r="C45" s="40"/>
      <c r="D45" s="40"/>
      <c r="E45" s="40"/>
      <c r="F45" s="3" t="s">
        <v>53</v>
      </c>
      <c r="G45" s="1">
        <f>H45+I45+J45+K45+L45+N45</f>
        <v>21150970.41</v>
      </c>
      <c r="H45" s="1">
        <v>3018481.1</v>
      </c>
      <c r="I45" s="1">
        <v>3307006.17</v>
      </c>
      <c r="J45" s="1">
        <v>3486571.35</v>
      </c>
      <c r="K45" s="1">
        <v>3719520.09</v>
      </c>
      <c r="L45" s="1">
        <v>3809695.85</v>
      </c>
      <c r="M45" s="1">
        <v>3809695.85</v>
      </c>
      <c r="N45" s="1">
        <v>3809695.85</v>
      </c>
      <c r="O45" s="117"/>
      <c r="P45" s="49"/>
      <c r="Q45" s="49"/>
      <c r="R45" s="49"/>
      <c r="S45" s="49"/>
      <c r="T45" s="49"/>
      <c r="U45" s="49"/>
      <c r="V45" s="49"/>
      <c r="W45" s="49"/>
      <c r="X45" s="49"/>
    </row>
    <row r="46" spans="1:24" s="29" customFormat="1" ht="105.75" customHeight="1">
      <c r="A46" s="57"/>
      <c r="B46" s="61"/>
      <c r="C46" s="40"/>
      <c r="D46" s="40"/>
      <c r="E46" s="40"/>
      <c r="F46" s="3" t="s">
        <v>52</v>
      </c>
      <c r="G46" s="1"/>
      <c r="H46" s="1">
        <v>60000</v>
      </c>
      <c r="I46" s="1">
        <v>124779.3</v>
      </c>
      <c r="J46" s="1">
        <v>149730</v>
      </c>
      <c r="K46" s="1">
        <v>93431.52</v>
      </c>
      <c r="L46" s="1">
        <v>0</v>
      </c>
      <c r="M46" s="1">
        <v>0</v>
      </c>
      <c r="N46" s="1">
        <v>0</v>
      </c>
      <c r="O46" s="117"/>
      <c r="P46" s="49"/>
      <c r="Q46" s="49"/>
      <c r="R46" s="49"/>
      <c r="S46" s="49"/>
      <c r="T46" s="49"/>
      <c r="U46" s="49"/>
      <c r="V46" s="49"/>
      <c r="W46" s="49"/>
      <c r="X46" s="49"/>
    </row>
    <row r="47" spans="1:24" s="29" customFormat="1" ht="24.75" customHeight="1">
      <c r="A47" s="56" t="s">
        <v>30</v>
      </c>
      <c r="B47" s="60" t="s">
        <v>109</v>
      </c>
      <c r="C47" s="39">
        <v>2020</v>
      </c>
      <c r="D47" s="39">
        <v>2025</v>
      </c>
      <c r="E47" s="39" t="s">
        <v>29</v>
      </c>
      <c r="F47" s="3" t="s">
        <v>20</v>
      </c>
      <c r="G47" s="1">
        <f>H47+I47+J47+K47+L47+N47</f>
        <v>249632342.09000003</v>
      </c>
      <c r="H47" s="1">
        <f>H49+H48</f>
        <v>30476878.100000001</v>
      </c>
      <c r="I47" s="1">
        <f t="shared" ref="I47:N47" si="12">I48+I49</f>
        <v>34592086.299999997</v>
      </c>
      <c r="J47" s="1">
        <f t="shared" si="12"/>
        <v>44883063.840000004</v>
      </c>
      <c r="K47" s="1">
        <f t="shared" si="12"/>
        <v>52817061.509999998</v>
      </c>
      <c r="L47" s="1">
        <f t="shared" si="12"/>
        <v>50422359.170000002</v>
      </c>
      <c r="M47" s="1">
        <f t="shared" si="12"/>
        <v>36440893.170000002</v>
      </c>
      <c r="N47" s="1">
        <f t="shared" si="12"/>
        <v>36440893.170000002</v>
      </c>
      <c r="O47" s="107" t="s">
        <v>28</v>
      </c>
      <c r="P47" s="45" t="s">
        <v>26</v>
      </c>
      <c r="Q47" s="45">
        <v>100</v>
      </c>
      <c r="R47" s="45">
        <v>100</v>
      </c>
      <c r="S47" s="45">
        <v>100</v>
      </c>
      <c r="T47" s="45">
        <v>100</v>
      </c>
      <c r="U47" s="45">
        <v>100</v>
      </c>
      <c r="V47" s="45">
        <v>100</v>
      </c>
      <c r="W47" s="45">
        <v>100</v>
      </c>
      <c r="X47" s="45">
        <v>100</v>
      </c>
    </row>
    <row r="48" spans="1:24" s="29" customFormat="1" ht="57.75" customHeight="1">
      <c r="A48" s="57"/>
      <c r="B48" s="61"/>
      <c r="C48" s="40"/>
      <c r="D48" s="40"/>
      <c r="E48" s="40"/>
      <c r="F48" s="3" t="s">
        <v>53</v>
      </c>
      <c r="G48" s="1">
        <f>H48+I48+J48+K48+L48+N48</f>
        <v>189068578.09000003</v>
      </c>
      <c r="H48" s="1">
        <v>22480508.100000001</v>
      </c>
      <c r="I48" s="1">
        <v>23969765.300000001</v>
      </c>
      <c r="J48" s="1">
        <v>30900922.84</v>
      </c>
      <c r="K48" s="14">
        <v>38835595.509999998</v>
      </c>
      <c r="L48" s="14">
        <v>36440893.170000002</v>
      </c>
      <c r="M48" s="14">
        <v>36440893.170000002</v>
      </c>
      <c r="N48" s="14">
        <v>36440893.170000002</v>
      </c>
      <c r="O48" s="108"/>
      <c r="P48" s="46"/>
      <c r="Q48" s="46"/>
      <c r="R48" s="46"/>
      <c r="S48" s="46"/>
      <c r="T48" s="46"/>
      <c r="U48" s="46"/>
      <c r="V48" s="46"/>
      <c r="W48" s="46"/>
      <c r="X48" s="46"/>
    </row>
    <row r="49" spans="1:24" s="29" customFormat="1" ht="52.5" customHeight="1">
      <c r="A49" s="57"/>
      <c r="B49" s="61"/>
      <c r="C49" s="40"/>
      <c r="D49" s="40"/>
      <c r="E49" s="40"/>
      <c r="F49" s="3" t="s">
        <v>52</v>
      </c>
      <c r="G49" s="1">
        <f>H49+I49+J49+K49+L49+N49</f>
        <v>60563764</v>
      </c>
      <c r="H49" s="1">
        <v>7996370</v>
      </c>
      <c r="I49" s="1">
        <v>10622321</v>
      </c>
      <c r="J49" s="1">
        <v>13982141</v>
      </c>
      <c r="K49" s="1">
        <v>13981466</v>
      </c>
      <c r="L49" s="1">
        <v>13981466</v>
      </c>
      <c r="M49" s="1"/>
      <c r="N49" s="1"/>
      <c r="O49" s="108"/>
      <c r="P49" s="46"/>
      <c r="Q49" s="46"/>
      <c r="R49" s="46"/>
      <c r="S49" s="46"/>
      <c r="T49" s="46"/>
      <c r="U49" s="46"/>
      <c r="V49" s="46"/>
      <c r="W49" s="46"/>
      <c r="X49" s="46"/>
    </row>
    <row r="50" spans="1:24" s="29" customFormat="1" ht="27" customHeight="1">
      <c r="A50" s="20"/>
      <c r="B50" s="121" t="s">
        <v>94</v>
      </c>
      <c r="C50" s="15"/>
      <c r="D50" s="15"/>
      <c r="E50" s="40"/>
      <c r="F50" s="3" t="s">
        <v>20</v>
      </c>
      <c r="G50" s="1">
        <f>SUM(H50:N50)</f>
        <v>61664419</v>
      </c>
      <c r="H50" s="1">
        <f>SUM(H51+H52)</f>
        <v>8159562</v>
      </c>
      <c r="I50" s="1">
        <f t="shared" ref="I50:N50" si="13">I51+I52</f>
        <v>10729618</v>
      </c>
      <c r="J50" s="1">
        <f t="shared" si="13"/>
        <v>14123375</v>
      </c>
      <c r="K50" s="1">
        <f t="shared" si="13"/>
        <v>14136824</v>
      </c>
      <c r="L50" s="1">
        <f t="shared" si="13"/>
        <v>14159324</v>
      </c>
      <c r="M50" s="1">
        <f t="shared" si="13"/>
        <v>177858</v>
      </c>
      <c r="N50" s="1">
        <f t="shared" si="13"/>
        <v>177858</v>
      </c>
      <c r="O50" s="108"/>
      <c r="P50" s="46"/>
      <c r="Q50" s="46"/>
      <c r="R50" s="46"/>
      <c r="S50" s="46"/>
      <c r="T50" s="46"/>
      <c r="U50" s="46"/>
      <c r="V50" s="46"/>
      <c r="W50" s="46"/>
      <c r="X50" s="46"/>
    </row>
    <row r="51" spans="1:24" s="29" customFormat="1" ht="58.5" customHeight="1">
      <c r="A51" s="20"/>
      <c r="B51" s="121"/>
      <c r="C51" s="16"/>
      <c r="D51" s="16"/>
      <c r="E51" s="40"/>
      <c r="F51" s="3" t="s">
        <v>53</v>
      </c>
      <c r="G51" s="1">
        <f>SUM(H51:N51)</f>
        <v>1100655</v>
      </c>
      <c r="H51" s="1">
        <v>163192</v>
      </c>
      <c r="I51" s="1">
        <v>107297</v>
      </c>
      <c r="J51" s="1">
        <v>141234</v>
      </c>
      <c r="K51" s="1">
        <v>155358</v>
      </c>
      <c r="L51" s="1">
        <v>177858</v>
      </c>
      <c r="M51" s="1">
        <v>177858</v>
      </c>
      <c r="N51" s="1">
        <v>177858</v>
      </c>
      <c r="O51" s="108"/>
      <c r="P51" s="46"/>
      <c r="Q51" s="46"/>
      <c r="R51" s="46"/>
      <c r="S51" s="46"/>
      <c r="T51" s="46"/>
      <c r="U51" s="46"/>
      <c r="V51" s="46"/>
      <c r="W51" s="46"/>
      <c r="X51" s="46"/>
    </row>
    <row r="52" spans="1:24" s="29" customFormat="1" ht="58.5" customHeight="1">
      <c r="A52" s="20"/>
      <c r="B52" s="122"/>
      <c r="C52" s="16"/>
      <c r="D52" s="16"/>
      <c r="E52" s="41"/>
      <c r="F52" s="26" t="s">
        <v>52</v>
      </c>
      <c r="G52" s="12">
        <f>SUM(H52:N52)</f>
        <v>60563764</v>
      </c>
      <c r="H52" s="12">
        <v>7996370</v>
      </c>
      <c r="I52" s="12">
        <v>10622321</v>
      </c>
      <c r="J52" s="1">
        <v>13982141</v>
      </c>
      <c r="K52" s="12">
        <v>13981466</v>
      </c>
      <c r="L52" s="1">
        <v>13981466</v>
      </c>
      <c r="M52" s="1">
        <v>0</v>
      </c>
      <c r="N52" s="1">
        <v>0</v>
      </c>
      <c r="O52" s="108"/>
      <c r="P52" s="46"/>
      <c r="Q52" s="46"/>
      <c r="R52" s="46"/>
      <c r="S52" s="46"/>
      <c r="T52" s="46"/>
      <c r="U52" s="46"/>
      <c r="V52" s="46"/>
      <c r="W52" s="46"/>
      <c r="X52" s="46"/>
    </row>
    <row r="53" spans="1:24" s="29" customFormat="1" ht="30" customHeight="1">
      <c r="A53" s="56" t="s">
        <v>123</v>
      </c>
      <c r="B53" s="118" t="s">
        <v>124</v>
      </c>
      <c r="C53" s="39">
        <v>2020</v>
      </c>
      <c r="D53" s="39">
        <v>2025</v>
      </c>
      <c r="E53" s="39" t="s">
        <v>29</v>
      </c>
      <c r="F53" s="3" t="s">
        <v>20</v>
      </c>
      <c r="G53" s="1">
        <f t="shared" ref="G53:G63" si="14">H53+I53+J53+K53+L53+N53</f>
        <v>32918.699999999997</v>
      </c>
      <c r="H53" s="1">
        <v>0</v>
      </c>
      <c r="I53" s="1">
        <v>0</v>
      </c>
      <c r="J53" s="1">
        <v>29541.7</v>
      </c>
      <c r="K53" s="1">
        <f>K54+K55</f>
        <v>3377</v>
      </c>
      <c r="L53" s="1">
        <v>0</v>
      </c>
      <c r="M53" s="1">
        <v>0</v>
      </c>
      <c r="N53" s="1">
        <v>0</v>
      </c>
      <c r="O53" s="107" t="s">
        <v>127</v>
      </c>
      <c r="P53" s="45" t="s">
        <v>26</v>
      </c>
      <c r="Q53" s="45">
        <f>R53+S53+T53+U53+V53+X53</f>
        <v>100</v>
      </c>
      <c r="R53" s="45">
        <v>0</v>
      </c>
      <c r="S53" s="45">
        <v>0</v>
      </c>
      <c r="T53" s="45">
        <v>100</v>
      </c>
      <c r="U53" s="45">
        <v>0</v>
      </c>
      <c r="V53" s="45">
        <v>0</v>
      </c>
      <c r="W53" s="45">
        <v>0</v>
      </c>
      <c r="X53" s="45">
        <v>0</v>
      </c>
    </row>
    <row r="54" spans="1:24" s="29" customFormat="1" ht="58.5" customHeight="1">
      <c r="A54" s="57"/>
      <c r="B54" s="119"/>
      <c r="C54" s="40"/>
      <c r="D54" s="40"/>
      <c r="E54" s="40"/>
      <c r="F54" s="3" t="s">
        <v>53</v>
      </c>
      <c r="G54" s="1">
        <f t="shared" si="14"/>
        <v>32918.699999999997</v>
      </c>
      <c r="H54" s="1">
        <v>0</v>
      </c>
      <c r="I54" s="1">
        <v>0</v>
      </c>
      <c r="J54" s="1">
        <v>29541.7</v>
      </c>
      <c r="K54" s="1">
        <v>3377</v>
      </c>
      <c r="L54" s="1">
        <v>0</v>
      </c>
      <c r="M54" s="1">
        <v>0</v>
      </c>
      <c r="N54" s="1">
        <v>0</v>
      </c>
      <c r="O54" s="108"/>
      <c r="P54" s="46"/>
      <c r="Q54" s="46"/>
      <c r="R54" s="46"/>
      <c r="S54" s="46"/>
      <c r="T54" s="46"/>
      <c r="U54" s="46"/>
      <c r="V54" s="46"/>
      <c r="W54" s="46"/>
      <c r="X54" s="46"/>
    </row>
    <row r="55" spans="1:24" s="29" customFormat="1" ht="58.5" customHeight="1">
      <c r="A55" s="58"/>
      <c r="B55" s="120"/>
      <c r="C55" s="40"/>
      <c r="D55" s="40"/>
      <c r="E55" s="40"/>
      <c r="F55" s="3" t="s">
        <v>52</v>
      </c>
      <c r="G55" s="1">
        <f t="shared" si="14"/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09"/>
      <c r="P55" s="47"/>
      <c r="Q55" s="47"/>
      <c r="R55" s="47"/>
      <c r="S55" s="47"/>
      <c r="T55" s="47"/>
      <c r="U55" s="47"/>
      <c r="V55" s="47"/>
      <c r="W55" s="47"/>
      <c r="X55" s="47"/>
    </row>
    <row r="56" spans="1:24" s="29" customFormat="1" ht="27.75" customHeight="1">
      <c r="A56" s="56" t="s">
        <v>24</v>
      </c>
      <c r="B56" s="63" t="s">
        <v>57</v>
      </c>
      <c r="C56" s="39">
        <v>2020</v>
      </c>
      <c r="D56" s="39">
        <v>2025</v>
      </c>
      <c r="E56" s="39" t="s">
        <v>29</v>
      </c>
      <c r="F56" s="3" t="s">
        <v>20</v>
      </c>
      <c r="G56" s="1">
        <f t="shared" si="14"/>
        <v>596726.03</v>
      </c>
      <c r="H56" s="1">
        <f t="shared" ref="H56:N56" si="15">H57+H58</f>
        <v>103726.03</v>
      </c>
      <c r="I56" s="1">
        <f t="shared" si="15"/>
        <v>0</v>
      </c>
      <c r="J56" s="1">
        <f t="shared" si="15"/>
        <v>0</v>
      </c>
      <c r="K56" s="1">
        <f t="shared" si="15"/>
        <v>93000</v>
      </c>
      <c r="L56" s="1">
        <f t="shared" si="15"/>
        <v>200000</v>
      </c>
      <c r="M56" s="1">
        <f>M57+M58</f>
        <v>200000</v>
      </c>
      <c r="N56" s="1">
        <f t="shared" si="15"/>
        <v>200000</v>
      </c>
      <c r="O56" s="43" t="s">
        <v>5</v>
      </c>
      <c r="P56" s="43" t="s">
        <v>5</v>
      </c>
      <c r="Q56" s="43" t="s">
        <v>5</v>
      </c>
      <c r="R56" s="43" t="s">
        <v>5</v>
      </c>
      <c r="S56" s="43" t="s">
        <v>5</v>
      </c>
      <c r="T56" s="43" t="s">
        <v>5</v>
      </c>
      <c r="U56" s="43" t="s">
        <v>5</v>
      </c>
      <c r="V56" s="43" t="s">
        <v>5</v>
      </c>
      <c r="W56" s="43" t="s">
        <v>5</v>
      </c>
      <c r="X56" s="43" t="s">
        <v>5</v>
      </c>
    </row>
    <row r="57" spans="1:24" s="29" customFormat="1" ht="61.5" customHeight="1">
      <c r="A57" s="57"/>
      <c r="B57" s="64"/>
      <c r="C57" s="40"/>
      <c r="D57" s="40"/>
      <c r="E57" s="40"/>
      <c r="F57" s="3" t="s">
        <v>53</v>
      </c>
      <c r="G57" s="1">
        <f t="shared" si="14"/>
        <v>596726.03</v>
      </c>
      <c r="H57" s="1">
        <f t="shared" ref="H57:N57" si="16">H60</f>
        <v>103726.03</v>
      </c>
      <c r="I57" s="1">
        <f t="shared" si="16"/>
        <v>0</v>
      </c>
      <c r="J57" s="1">
        <f>J60+J63+J66</f>
        <v>0</v>
      </c>
      <c r="K57" s="1">
        <f t="shared" si="16"/>
        <v>93000</v>
      </c>
      <c r="L57" s="1">
        <f t="shared" si="16"/>
        <v>200000</v>
      </c>
      <c r="M57" s="1">
        <f>M60</f>
        <v>200000</v>
      </c>
      <c r="N57" s="1">
        <f t="shared" si="16"/>
        <v>200000</v>
      </c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4" s="29" customFormat="1" ht="63.75" customHeight="1">
      <c r="A58" s="57"/>
      <c r="B58" s="64"/>
      <c r="C58" s="40"/>
      <c r="D58" s="40"/>
      <c r="E58" s="40"/>
      <c r="F58" s="3" t="s">
        <v>52</v>
      </c>
      <c r="G58" s="1">
        <f t="shared" si="14"/>
        <v>0</v>
      </c>
      <c r="H58" s="1">
        <f>H61</f>
        <v>0</v>
      </c>
      <c r="I58" s="1">
        <v>0</v>
      </c>
      <c r="J58" s="1">
        <f>J61+J64+J67</f>
        <v>0</v>
      </c>
      <c r="K58" s="1">
        <v>0</v>
      </c>
      <c r="L58" s="1">
        <v>0</v>
      </c>
      <c r="M58" s="1">
        <v>0</v>
      </c>
      <c r="N58" s="1">
        <v>0</v>
      </c>
      <c r="O58" s="44"/>
      <c r="P58" s="44"/>
      <c r="Q58" s="44"/>
      <c r="R58" s="44"/>
      <c r="S58" s="44"/>
      <c r="T58" s="44"/>
      <c r="U58" s="44"/>
      <c r="V58" s="44"/>
      <c r="W58" s="44"/>
      <c r="X58" s="44"/>
    </row>
    <row r="59" spans="1:24" s="29" customFormat="1" ht="26.25" customHeight="1">
      <c r="A59" s="56" t="s">
        <v>12</v>
      </c>
      <c r="B59" s="63" t="s">
        <v>31</v>
      </c>
      <c r="C59" s="39">
        <v>2020</v>
      </c>
      <c r="D59" s="39">
        <v>2025</v>
      </c>
      <c r="E59" s="39" t="s">
        <v>29</v>
      </c>
      <c r="F59" s="3" t="s">
        <v>20</v>
      </c>
      <c r="G59" s="1">
        <f t="shared" si="14"/>
        <v>596726.03</v>
      </c>
      <c r="H59" s="1">
        <f t="shared" ref="H59:N59" si="17">H60+H61</f>
        <v>103726.03</v>
      </c>
      <c r="I59" s="1">
        <f t="shared" si="17"/>
        <v>0</v>
      </c>
      <c r="J59" s="1">
        <f t="shared" si="17"/>
        <v>0</v>
      </c>
      <c r="K59" s="1">
        <f t="shared" si="17"/>
        <v>93000</v>
      </c>
      <c r="L59" s="1">
        <f t="shared" si="17"/>
        <v>200000</v>
      </c>
      <c r="M59" s="1">
        <f>M60+M61</f>
        <v>200000</v>
      </c>
      <c r="N59" s="1">
        <f t="shared" si="17"/>
        <v>200000</v>
      </c>
      <c r="O59" s="43" t="s">
        <v>5</v>
      </c>
      <c r="P59" s="43" t="s">
        <v>5</v>
      </c>
      <c r="Q59" s="43" t="s">
        <v>5</v>
      </c>
      <c r="R59" s="43" t="s">
        <v>5</v>
      </c>
      <c r="S59" s="43" t="s">
        <v>5</v>
      </c>
      <c r="T59" s="43" t="s">
        <v>5</v>
      </c>
      <c r="U59" s="43" t="s">
        <v>5</v>
      </c>
      <c r="V59" s="43" t="s">
        <v>5</v>
      </c>
      <c r="W59" s="43" t="s">
        <v>5</v>
      </c>
      <c r="X59" s="43" t="s">
        <v>5</v>
      </c>
    </row>
    <row r="60" spans="1:24" s="29" customFormat="1" ht="67.5" customHeight="1">
      <c r="A60" s="57"/>
      <c r="B60" s="64"/>
      <c r="C60" s="40"/>
      <c r="D60" s="40"/>
      <c r="E60" s="40"/>
      <c r="F60" s="3" t="s">
        <v>53</v>
      </c>
      <c r="G60" s="1">
        <f t="shared" si="14"/>
        <v>596726.03</v>
      </c>
      <c r="H60" s="1">
        <f>H63+H66</f>
        <v>103726.03</v>
      </c>
      <c r="I60" s="1">
        <f t="shared" ref="I60:N60" si="18">I63+I66</f>
        <v>0</v>
      </c>
      <c r="J60" s="1">
        <f t="shared" si="18"/>
        <v>0</v>
      </c>
      <c r="K60" s="1">
        <f t="shared" si="18"/>
        <v>93000</v>
      </c>
      <c r="L60" s="1">
        <f t="shared" si="18"/>
        <v>200000</v>
      </c>
      <c r="M60" s="1">
        <f>M63+M66</f>
        <v>200000</v>
      </c>
      <c r="N60" s="1">
        <f t="shared" si="18"/>
        <v>200000</v>
      </c>
      <c r="O60" s="44"/>
      <c r="P60" s="44"/>
      <c r="Q60" s="44"/>
      <c r="R60" s="44"/>
      <c r="S60" s="44"/>
      <c r="T60" s="44"/>
      <c r="U60" s="44"/>
      <c r="V60" s="44"/>
      <c r="W60" s="44"/>
      <c r="X60" s="44"/>
    </row>
    <row r="61" spans="1:24" s="29" customFormat="1" ht="54.75" customHeight="1">
      <c r="A61" s="57"/>
      <c r="B61" s="64"/>
      <c r="C61" s="40"/>
      <c r="D61" s="40"/>
      <c r="E61" s="40"/>
      <c r="F61" s="3" t="s">
        <v>52</v>
      </c>
      <c r="G61" s="1">
        <f t="shared" si="14"/>
        <v>0</v>
      </c>
      <c r="H61" s="1">
        <f>H64+H67</f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44"/>
      <c r="P61" s="44"/>
      <c r="Q61" s="44"/>
      <c r="R61" s="44"/>
      <c r="S61" s="44"/>
      <c r="T61" s="44"/>
      <c r="U61" s="44"/>
      <c r="V61" s="44"/>
      <c r="W61" s="44"/>
      <c r="X61" s="44"/>
    </row>
    <row r="62" spans="1:24" s="29" customFormat="1" ht="26.25" customHeight="1">
      <c r="A62" s="56" t="s">
        <v>13</v>
      </c>
      <c r="B62" s="60" t="s">
        <v>72</v>
      </c>
      <c r="C62" s="39">
        <v>2020</v>
      </c>
      <c r="D62" s="39">
        <v>2025</v>
      </c>
      <c r="E62" s="39" t="s">
        <v>29</v>
      </c>
      <c r="F62" s="3" t="s">
        <v>20</v>
      </c>
      <c r="G62" s="1">
        <f t="shared" si="14"/>
        <v>435720</v>
      </c>
      <c r="H62" s="1">
        <f t="shared" ref="H62:N62" si="19">H63+H64</f>
        <v>73120</v>
      </c>
      <c r="I62" s="1">
        <f t="shared" si="19"/>
        <v>0</v>
      </c>
      <c r="J62" s="1">
        <f t="shared" si="19"/>
        <v>0</v>
      </c>
      <c r="K62" s="1">
        <f t="shared" si="19"/>
        <v>62600</v>
      </c>
      <c r="L62" s="1">
        <f t="shared" si="19"/>
        <v>150000</v>
      </c>
      <c r="M62" s="1">
        <f>M63+M64</f>
        <v>150000</v>
      </c>
      <c r="N62" s="1">
        <f t="shared" si="19"/>
        <v>150000</v>
      </c>
      <c r="O62" s="117" t="s">
        <v>32</v>
      </c>
      <c r="P62" s="49" t="s">
        <v>9</v>
      </c>
      <c r="Q62" s="49">
        <f>R62+S62+T62+U62+V62+X62+W62</f>
        <v>479</v>
      </c>
      <c r="R62" s="49">
        <v>60</v>
      </c>
      <c r="S62" s="49">
        <v>62</v>
      </c>
      <c r="T62" s="49">
        <v>64</v>
      </c>
      <c r="U62" s="49">
        <v>98</v>
      </c>
      <c r="V62" s="49">
        <v>65</v>
      </c>
      <c r="W62" s="49">
        <v>65</v>
      </c>
      <c r="X62" s="49">
        <v>65</v>
      </c>
    </row>
    <row r="63" spans="1:24" s="29" customFormat="1" ht="63" customHeight="1">
      <c r="A63" s="57"/>
      <c r="B63" s="61"/>
      <c r="C63" s="40"/>
      <c r="D63" s="40"/>
      <c r="E63" s="40"/>
      <c r="F63" s="3" t="s">
        <v>53</v>
      </c>
      <c r="G63" s="1">
        <f t="shared" si="14"/>
        <v>435720</v>
      </c>
      <c r="H63" s="1">
        <v>73120</v>
      </c>
      <c r="I63" s="1">
        <v>0</v>
      </c>
      <c r="J63" s="1">
        <v>0</v>
      </c>
      <c r="K63" s="1">
        <v>62600</v>
      </c>
      <c r="L63" s="1">
        <v>150000</v>
      </c>
      <c r="M63" s="1">
        <v>150000</v>
      </c>
      <c r="N63" s="1">
        <v>150000</v>
      </c>
      <c r="O63" s="117"/>
      <c r="P63" s="49"/>
      <c r="Q63" s="49"/>
      <c r="R63" s="49"/>
      <c r="S63" s="49"/>
      <c r="T63" s="49"/>
      <c r="U63" s="49"/>
      <c r="V63" s="49"/>
      <c r="W63" s="49"/>
      <c r="X63" s="49"/>
    </row>
    <row r="64" spans="1:24" s="29" customFormat="1" ht="45.75" customHeight="1">
      <c r="A64" s="57"/>
      <c r="B64" s="62"/>
      <c r="C64" s="40"/>
      <c r="D64" s="40"/>
      <c r="E64" s="40"/>
      <c r="F64" s="3" t="s">
        <v>52</v>
      </c>
      <c r="G64" s="1"/>
      <c r="H64" s="1"/>
      <c r="I64" s="1"/>
      <c r="J64" s="1"/>
      <c r="K64" s="1"/>
      <c r="L64" s="1">
        <v>0</v>
      </c>
      <c r="M64" s="1">
        <v>0</v>
      </c>
      <c r="N64" s="1">
        <v>0</v>
      </c>
      <c r="O64" s="117"/>
      <c r="P64" s="49"/>
      <c r="Q64" s="49"/>
      <c r="R64" s="49"/>
      <c r="S64" s="49"/>
      <c r="T64" s="49"/>
      <c r="U64" s="49"/>
      <c r="V64" s="49"/>
      <c r="W64" s="49"/>
      <c r="X64" s="49"/>
    </row>
    <row r="65" spans="1:24" s="29" customFormat="1" ht="27.75" customHeight="1">
      <c r="A65" s="56" t="s">
        <v>14</v>
      </c>
      <c r="B65" s="60" t="s">
        <v>33</v>
      </c>
      <c r="C65" s="39">
        <v>2020</v>
      </c>
      <c r="D65" s="39">
        <v>2025</v>
      </c>
      <c r="E65" s="39" t="s">
        <v>29</v>
      </c>
      <c r="F65" s="3" t="s">
        <v>20</v>
      </c>
      <c r="G65" s="1">
        <f>H65+I65+J65+K65+L65+N65</f>
        <v>161006.03</v>
      </c>
      <c r="H65" s="1">
        <f t="shared" ref="H65:N65" si="20">H66+H67</f>
        <v>30606.03</v>
      </c>
      <c r="I65" s="1">
        <f t="shared" si="20"/>
        <v>0</v>
      </c>
      <c r="J65" s="1">
        <f t="shared" si="20"/>
        <v>0</v>
      </c>
      <c r="K65" s="1">
        <f t="shared" si="20"/>
        <v>30400</v>
      </c>
      <c r="L65" s="1">
        <f t="shared" si="20"/>
        <v>50000</v>
      </c>
      <c r="M65" s="1">
        <f>M66+M67</f>
        <v>50000</v>
      </c>
      <c r="N65" s="1">
        <f t="shared" si="20"/>
        <v>50000</v>
      </c>
      <c r="O65" s="117" t="s">
        <v>34</v>
      </c>
      <c r="P65" s="49" t="s">
        <v>9</v>
      </c>
      <c r="Q65" s="49">
        <f>R65+S65+T65+U65+V65+X65+W65</f>
        <v>373</v>
      </c>
      <c r="R65" s="45">
        <v>15</v>
      </c>
      <c r="S65" s="45">
        <v>50</v>
      </c>
      <c r="T65" s="45">
        <v>50</v>
      </c>
      <c r="U65" s="45">
        <v>108</v>
      </c>
      <c r="V65" s="45">
        <v>50</v>
      </c>
      <c r="W65" s="45">
        <v>50</v>
      </c>
      <c r="X65" s="45">
        <v>50</v>
      </c>
    </row>
    <row r="66" spans="1:24" s="29" customFormat="1" ht="102.75" customHeight="1">
      <c r="A66" s="57"/>
      <c r="B66" s="61"/>
      <c r="C66" s="40"/>
      <c r="D66" s="40"/>
      <c r="E66" s="40"/>
      <c r="F66" s="3" t="s">
        <v>53</v>
      </c>
      <c r="G66" s="1">
        <f>H66+I66+J66+K66+L66+N66</f>
        <v>161006.03</v>
      </c>
      <c r="H66" s="1">
        <v>30606.03</v>
      </c>
      <c r="I66" s="1">
        <v>0</v>
      </c>
      <c r="J66" s="1">
        <v>0</v>
      </c>
      <c r="K66" s="1">
        <v>30400</v>
      </c>
      <c r="L66" s="1">
        <v>50000</v>
      </c>
      <c r="M66" s="1">
        <v>50000</v>
      </c>
      <c r="N66" s="1">
        <v>50000</v>
      </c>
      <c r="O66" s="117"/>
      <c r="P66" s="49"/>
      <c r="Q66" s="49"/>
      <c r="R66" s="46"/>
      <c r="S66" s="46"/>
      <c r="T66" s="46"/>
      <c r="U66" s="46"/>
      <c r="V66" s="46"/>
      <c r="W66" s="46"/>
      <c r="X66" s="46"/>
    </row>
    <row r="67" spans="1:24" s="29" customFormat="1" ht="52.5" customHeight="1">
      <c r="A67" s="57"/>
      <c r="B67" s="61"/>
      <c r="C67" s="40"/>
      <c r="D67" s="40"/>
      <c r="E67" s="40"/>
      <c r="F67" s="3" t="s">
        <v>52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17"/>
      <c r="P67" s="49"/>
      <c r="Q67" s="49"/>
      <c r="R67" s="47"/>
      <c r="S67" s="47"/>
      <c r="T67" s="47"/>
      <c r="U67" s="47"/>
      <c r="V67" s="47"/>
      <c r="W67" s="47"/>
      <c r="X67" s="47"/>
    </row>
    <row r="68" spans="1:24" s="29" customFormat="1" ht="24.75" customHeight="1">
      <c r="A68" s="56" t="s">
        <v>25</v>
      </c>
      <c r="B68" s="63" t="s">
        <v>68</v>
      </c>
      <c r="C68" s="39">
        <v>2020</v>
      </c>
      <c r="D68" s="39">
        <v>2025</v>
      </c>
      <c r="E68" s="39" t="s">
        <v>29</v>
      </c>
      <c r="F68" s="3" t="s">
        <v>20</v>
      </c>
      <c r="G68" s="1">
        <f t="shared" ref="G68:G79" si="21">H68+I68+J68+K68+L68+N68</f>
        <v>936691.59</v>
      </c>
      <c r="H68" s="1">
        <f t="shared" ref="H68:N68" si="22">H69+H70</f>
        <v>275482.58999999997</v>
      </c>
      <c r="I68" s="1">
        <f>I69+I70</f>
        <v>51800</v>
      </c>
      <c r="J68" s="1">
        <f t="shared" si="22"/>
        <v>94664</v>
      </c>
      <c r="K68" s="1">
        <f t="shared" si="22"/>
        <v>154745</v>
      </c>
      <c r="L68" s="1">
        <f t="shared" si="22"/>
        <v>180000</v>
      </c>
      <c r="M68" s="1">
        <f>M69+M70</f>
        <v>180000</v>
      </c>
      <c r="N68" s="1">
        <f t="shared" si="22"/>
        <v>180000</v>
      </c>
      <c r="O68" s="43" t="s">
        <v>5</v>
      </c>
      <c r="P68" s="43" t="s">
        <v>5</v>
      </c>
      <c r="Q68" s="43" t="s">
        <v>5</v>
      </c>
      <c r="R68" s="43" t="s">
        <v>5</v>
      </c>
      <c r="S68" s="43" t="s">
        <v>5</v>
      </c>
      <c r="T68" s="43" t="s">
        <v>5</v>
      </c>
      <c r="U68" s="43" t="s">
        <v>5</v>
      </c>
      <c r="V68" s="43" t="s">
        <v>5</v>
      </c>
      <c r="W68" s="43" t="s">
        <v>5</v>
      </c>
      <c r="X68" s="43" t="s">
        <v>5</v>
      </c>
    </row>
    <row r="69" spans="1:24" s="29" customFormat="1" ht="55.5" customHeight="1">
      <c r="A69" s="57"/>
      <c r="B69" s="64"/>
      <c r="C69" s="40"/>
      <c r="D69" s="40"/>
      <c r="E69" s="40"/>
      <c r="F69" s="3" t="s">
        <v>53</v>
      </c>
      <c r="G69" s="1">
        <f t="shared" si="21"/>
        <v>936691.59</v>
      </c>
      <c r="H69" s="1">
        <f t="shared" ref="H69:N69" si="23">H72</f>
        <v>275482.58999999997</v>
      </c>
      <c r="I69" s="1">
        <f>I72</f>
        <v>51800</v>
      </c>
      <c r="J69" s="1">
        <f t="shared" si="23"/>
        <v>94664</v>
      </c>
      <c r="K69" s="1">
        <f t="shared" si="23"/>
        <v>154745</v>
      </c>
      <c r="L69" s="1">
        <f>L72</f>
        <v>180000</v>
      </c>
      <c r="M69" s="1">
        <f>M72</f>
        <v>180000</v>
      </c>
      <c r="N69" s="1">
        <f t="shared" si="23"/>
        <v>180000</v>
      </c>
      <c r="O69" s="44"/>
      <c r="P69" s="44"/>
      <c r="Q69" s="44"/>
      <c r="R69" s="44"/>
      <c r="S69" s="44"/>
      <c r="T69" s="44"/>
      <c r="U69" s="44"/>
      <c r="V69" s="44"/>
      <c r="W69" s="44"/>
      <c r="X69" s="44"/>
    </row>
    <row r="70" spans="1:24" s="29" customFormat="1" ht="36" customHeight="1">
      <c r="A70" s="57"/>
      <c r="B70" s="65"/>
      <c r="C70" s="40"/>
      <c r="D70" s="40"/>
      <c r="E70" s="40"/>
      <c r="F70" s="3" t="s">
        <v>52</v>
      </c>
      <c r="G70" s="1">
        <f t="shared" si="21"/>
        <v>0</v>
      </c>
      <c r="H70" s="1">
        <v>0</v>
      </c>
      <c r="I70" s="1">
        <f>I73</f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44"/>
      <c r="P70" s="44"/>
      <c r="Q70" s="44"/>
      <c r="R70" s="44"/>
      <c r="S70" s="44"/>
      <c r="T70" s="44"/>
      <c r="U70" s="44"/>
      <c r="V70" s="44"/>
      <c r="W70" s="44"/>
      <c r="X70" s="44"/>
    </row>
    <row r="71" spans="1:24" s="29" customFormat="1" ht="23.25" customHeight="1">
      <c r="A71" s="56" t="s">
        <v>15</v>
      </c>
      <c r="B71" s="63" t="s">
        <v>110</v>
      </c>
      <c r="C71" s="39">
        <v>2020</v>
      </c>
      <c r="D71" s="39">
        <v>2025</v>
      </c>
      <c r="E71" s="39" t="s">
        <v>29</v>
      </c>
      <c r="F71" s="3" t="s">
        <v>20</v>
      </c>
      <c r="G71" s="1">
        <f t="shared" si="21"/>
        <v>936691.59</v>
      </c>
      <c r="H71" s="1">
        <f t="shared" ref="H71:N71" si="24">H72+H73</f>
        <v>275482.58999999997</v>
      </c>
      <c r="I71" s="1">
        <f t="shared" si="24"/>
        <v>51800</v>
      </c>
      <c r="J71" s="1">
        <f>J72+J73</f>
        <v>94664</v>
      </c>
      <c r="K71" s="1">
        <f t="shared" si="24"/>
        <v>154745</v>
      </c>
      <c r="L71" s="1">
        <f t="shared" si="24"/>
        <v>180000</v>
      </c>
      <c r="M71" s="1">
        <f>M72+M73</f>
        <v>180000</v>
      </c>
      <c r="N71" s="1">
        <f t="shared" si="24"/>
        <v>180000</v>
      </c>
      <c r="O71" s="43" t="s">
        <v>5</v>
      </c>
      <c r="P71" s="43" t="s">
        <v>5</v>
      </c>
      <c r="Q71" s="43" t="s">
        <v>5</v>
      </c>
      <c r="R71" s="43" t="s">
        <v>5</v>
      </c>
      <c r="S71" s="43" t="s">
        <v>5</v>
      </c>
      <c r="T71" s="43" t="s">
        <v>5</v>
      </c>
      <c r="U71" s="43" t="s">
        <v>5</v>
      </c>
      <c r="V71" s="43" t="s">
        <v>5</v>
      </c>
      <c r="W71" s="43" t="s">
        <v>5</v>
      </c>
      <c r="X71" s="43" t="s">
        <v>5</v>
      </c>
    </row>
    <row r="72" spans="1:24" s="29" customFormat="1" ht="57.75" customHeight="1">
      <c r="A72" s="57"/>
      <c r="B72" s="64"/>
      <c r="C72" s="40"/>
      <c r="D72" s="40"/>
      <c r="E72" s="40"/>
      <c r="F72" s="3" t="s">
        <v>53</v>
      </c>
      <c r="G72" s="1">
        <f t="shared" si="21"/>
        <v>936691.59</v>
      </c>
      <c r="H72" s="1">
        <f>H75+H78+H84+H87+H81</f>
        <v>275482.58999999997</v>
      </c>
      <c r="I72" s="1">
        <f>I75+I78+I84+I87</f>
        <v>51800</v>
      </c>
      <c r="J72" s="1">
        <f>J75+J78+J84+J87+J81</f>
        <v>94664</v>
      </c>
      <c r="K72" s="1">
        <f>K75+K78+K84+K87+K81</f>
        <v>154745</v>
      </c>
      <c r="L72" s="1">
        <f>L75+L78+L84+L87+L81</f>
        <v>180000</v>
      </c>
      <c r="M72" s="1">
        <f>M75+M78+M84+M87+M81</f>
        <v>180000</v>
      </c>
      <c r="N72" s="1">
        <f>N75+N78+N84+N87+N81</f>
        <v>180000</v>
      </c>
      <c r="O72" s="44"/>
      <c r="P72" s="44"/>
      <c r="Q72" s="44"/>
      <c r="R72" s="44"/>
      <c r="S72" s="44"/>
      <c r="T72" s="44"/>
      <c r="U72" s="44"/>
      <c r="V72" s="44"/>
      <c r="W72" s="44"/>
      <c r="X72" s="44"/>
    </row>
    <row r="73" spans="1:24" s="29" customFormat="1" ht="62.25" customHeight="1">
      <c r="A73" s="57"/>
      <c r="B73" s="64"/>
      <c r="C73" s="40"/>
      <c r="D73" s="40"/>
      <c r="E73" s="40"/>
      <c r="F73" s="3" t="s">
        <v>52</v>
      </c>
      <c r="G73" s="1">
        <f t="shared" si="21"/>
        <v>0</v>
      </c>
      <c r="H73" s="1">
        <v>0</v>
      </c>
      <c r="I73" s="1">
        <f>I76</f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44"/>
      <c r="P73" s="44"/>
      <c r="Q73" s="44"/>
      <c r="R73" s="44"/>
      <c r="S73" s="44"/>
      <c r="T73" s="44"/>
      <c r="U73" s="44"/>
      <c r="V73" s="44"/>
      <c r="W73" s="44"/>
      <c r="X73" s="44"/>
    </row>
    <row r="74" spans="1:24" s="29" customFormat="1" ht="23.25" customHeight="1">
      <c r="A74" s="56" t="s">
        <v>16</v>
      </c>
      <c r="B74" s="60" t="s">
        <v>69</v>
      </c>
      <c r="C74" s="39">
        <v>2020</v>
      </c>
      <c r="D74" s="39">
        <v>2025</v>
      </c>
      <c r="E74" s="39" t="s">
        <v>29</v>
      </c>
      <c r="F74" s="3" t="s">
        <v>20</v>
      </c>
      <c r="G74" s="1">
        <f t="shared" si="21"/>
        <v>246250</v>
      </c>
      <c r="H74" s="1">
        <f t="shared" ref="H74:N74" si="25">H75+H76</f>
        <v>35000</v>
      </c>
      <c r="I74" s="1">
        <f t="shared" si="25"/>
        <v>30000</v>
      </c>
      <c r="J74" s="1">
        <f t="shared" si="25"/>
        <v>24250</v>
      </c>
      <c r="K74" s="1">
        <f t="shared" si="25"/>
        <v>57000</v>
      </c>
      <c r="L74" s="1">
        <f t="shared" si="25"/>
        <v>50000</v>
      </c>
      <c r="M74" s="1">
        <f>M75+M76</f>
        <v>50000</v>
      </c>
      <c r="N74" s="1">
        <f t="shared" si="25"/>
        <v>50000</v>
      </c>
      <c r="O74" s="42" t="s">
        <v>36</v>
      </c>
      <c r="P74" s="42" t="s">
        <v>18</v>
      </c>
      <c r="Q74" s="42">
        <f>R74+S74+T74+U74+V74+X74+W74</f>
        <v>118</v>
      </c>
      <c r="R74" s="42">
        <v>10</v>
      </c>
      <c r="S74" s="42">
        <v>24</v>
      </c>
      <c r="T74" s="42">
        <v>24</v>
      </c>
      <c r="U74" s="88">
        <v>30</v>
      </c>
      <c r="V74" s="42">
        <v>10</v>
      </c>
      <c r="W74" s="42">
        <v>10</v>
      </c>
      <c r="X74" s="42">
        <v>10</v>
      </c>
    </row>
    <row r="75" spans="1:24" s="29" customFormat="1" ht="61.5" customHeight="1">
      <c r="A75" s="57"/>
      <c r="B75" s="61"/>
      <c r="C75" s="40"/>
      <c r="D75" s="40"/>
      <c r="E75" s="40"/>
      <c r="F75" s="3" t="s">
        <v>53</v>
      </c>
      <c r="G75" s="1">
        <f t="shared" si="21"/>
        <v>246250</v>
      </c>
      <c r="H75" s="1">
        <v>35000</v>
      </c>
      <c r="I75" s="1">
        <v>30000</v>
      </c>
      <c r="J75" s="1">
        <v>24250</v>
      </c>
      <c r="K75" s="1">
        <v>57000</v>
      </c>
      <c r="L75" s="1">
        <v>50000</v>
      </c>
      <c r="M75" s="1">
        <v>50000</v>
      </c>
      <c r="N75" s="1">
        <v>50000</v>
      </c>
      <c r="O75" s="42"/>
      <c r="P75" s="42"/>
      <c r="Q75" s="42"/>
      <c r="R75" s="42"/>
      <c r="S75" s="42"/>
      <c r="T75" s="42"/>
      <c r="U75" s="88"/>
      <c r="V75" s="42"/>
      <c r="W75" s="42"/>
      <c r="X75" s="42"/>
    </row>
    <row r="76" spans="1:24" s="29" customFormat="1" ht="119.25" customHeight="1">
      <c r="A76" s="57"/>
      <c r="B76" s="61"/>
      <c r="C76" s="40"/>
      <c r="D76" s="40"/>
      <c r="E76" s="40"/>
      <c r="F76" s="3" t="s">
        <v>52</v>
      </c>
      <c r="G76" s="1">
        <f t="shared" si="21"/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42"/>
      <c r="P76" s="42"/>
      <c r="Q76" s="42"/>
      <c r="R76" s="42"/>
      <c r="S76" s="42"/>
      <c r="T76" s="42"/>
      <c r="U76" s="88"/>
      <c r="V76" s="42"/>
      <c r="W76" s="42"/>
      <c r="X76" s="42"/>
    </row>
    <row r="77" spans="1:24" s="29" customFormat="1" ht="23.25" customHeight="1">
      <c r="A77" s="56" t="s">
        <v>17</v>
      </c>
      <c r="B77" s="60" t="s">
        <v>35</v>
      </c>
      <c r="C77" s="39">
        <v>2020</v>
      </c>
      <c r="D77" s="39">
        <v>2025</v>
      </c>
      <c r="E77" s="39" t="s">
        <v>29</v>
      </c>
      <c r="F77" s="3" t="s">
        <v>20</v>
      </c>
      <c r="G77" s="1">
        <f t="shared" si="21"/>
        <v>274941.58999999997</v>
      </c>
      <c r="H77" s="1">
        <f t="shared" ref="H77:N77" si="26">H78+H79</f>
        <v>30482.59</v>
      </c>
      <c r="I77" s="1">
        <f t="shared" si="26"/>
        <v>21800</v>
      </c>
      <c r="J77" s="1">
        <f t="shared" si="26"/>
        <v>48414</v>
      </c>
      <c r="K77" s="1">
        <f t="shared" si="26"/>
        <v>74245</v>
      </c>
      <c r="L77" s="1">
        <f t="shared" si="26"/>
        <v>50000</v>
      </c>
      <c r="M77" s="1">
        <f>M78+M79</f>
        <v>50000</v>
      </c>
      <c r="N77" s="1">
        <f t="shared" si="26"/>
        <v>50000</v>
      </c>
      <c r="O77" s="42" t="s">
        <v>36</v>
      </c>
      <c r="P77" s="42" t="s">
        <v>18</v>
      </c>
      <c r="Q77" s="42">
        <f>R77+S77+T77+U77+V77+X77+W77</f>
        <v>76</v>
      </c>
      <c r="R77" s="42">
        <v>10</v>
      </c>
      <c r="S77" s="42">
        <v>14</v>
      </c>
      <c r="T77" s="42">
        <v>8</v>
      </c>
      <c r="U77" s="88">
        <v>14</v>
      </c>
      <c r="V77" s="42">
        <v>10</v>
      </c>
      <c r="W77" s="42">
        <v>10</v>
      </c>
      <c r="X77" s="42">
        <v>10</v>
      </c>
    </row>
    <row r="78" spans="1:24" s="29" customFormat="1" ht="55.5" customHeight="1">
      <c r="A78" s="57"/>
      <c r="B78" s="61"/>
      <c r="C78" s="40"/>
      <c r="D78" s="40"/>
      <c r="E78" s="40"/>
      <c r="F78" s="3" t="s">
        <v>53</v>
      </c>
      <c r="G78" s="1">
        <f t="shared" si="21"/>
        <v>274941.58999999997</v>
      </c>
      <c r="H78" s="1">
        <v>30482.59</v>
      </c>
      <c r="I78" s="1">
        <v>21800</v>
      </c>
      <c r="J78" s="1">
        <v>48414</v>
      </c>
      <c r="K78" s="1">
        <v>74245</v>
      </c>
      <c r="L78" s="1">
        <v>50000</v>
      </c>
      <c r="M78" s="1">
        <v>50000</v>
      </c>
      <c r="N78" s="1">
        <v>50000</v>
      </c>
      <c r="O78" s="42"/>
      <c r="P78" s="42"/>
      <c r="Q78" s="42"/>
      <c r="R78" s="42"/>
      <c r="S78" s="42"/>
      <c r="T78" s="42"/>
      <c r="U78" s="88"/>
      <c r="V78" s="42"/>
      <c r="W78" s="42"/>
      <c r="X78" s="42"/>
    </row>
    <row r="79" spans="1:24" s="29" customFormat="1" ht="118.5" customHeight="1">
      <c r="A79" s="57"/>
      <c r="B79" s="61"/>
      <c r="C79" s="40"/>
      <c r="D79" s="40"/>
      <c r="E79" s="40"/>
      <c r="F79" s="3" t="s">
        <v>52</v>
      </c>
      <c r="G79" s="1">
        <f t="shared" si="21"/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42"/>
      <c r="P79" s="42"/>
      <c r="Q79" s="42"/>
      <c r="R79" s="42"/>
      <c r="S79" s="42"/>
      <c r="T79" s="42"/>
      <c r="U79" s="88"/>
      <c r="V79" s="42"/>
      <c r="W79" s="42"/>
      <c r="X79" s="42"/>
    </row>
    <row r="80" spans="1:24" s="29" customFormat="1" ht="36" customHeight="1">
      <c r="A80" s="19" t="s">
        <v>96</v>
      </c>
      <c r="B80" s="60" t="s">
        <v>97</v>
      </c>
      <c r="C80" s="15">
        <v>2020</v>
      </c>
      <c r="D80" s="15">
        <v>2025</v>
      </c>
      <c r="E80" s="39" t="s">
        <v>29</v>
      </c>
      <c r="F80" s="3" t="s">
        <v>20</v>
      </c>
      <c r="G80" s="1">
        <v>10000</v>
      </c>
      <c r="H80" s="2">
        <v>10000</v>
      </c>
      <c r="I80" s="2">
        <v>0</v>
      </c>
      <c r="J80" s="2">
        <f>J81+J82</f>
        <v>22000</v>
      </c>
      <c r="K80" s="2">
        <f>K81+K82</f>
        <v>23500</v>
      </c>
      <c r="L80" s="2">
        <f>L81+L82</f>
        <v>50000</v>
      </c>
      <c r="M80" s="2">
        <f>M81+M82</f>
        <v>50000</v>
      </c>
      <c r="N80" s="2">
        <f>N81+N82</f>
        <v>50000</v>
      </c>
      <c r="O80" s="42" t="s">
        <v>36</v>
      </c>
      <c r="P80" s="42" t="s">
        <v>18</v>
      </c>
      <c r="Q80" s="39">
        <f>R80+S80+T80+U80+V80+X80+W80</f>
        <v>17</v>
      </c>
      <c r="R80" s="39">
        <v>1</v>
      </c>
      <c r="S80" s="39">
        <v>1</v>
      </c>
      <c r="T80" s="39">
        <v>8</v>
      </c>
      <c r="U80" s="39">
        <v>4</v>
      </c>
      <c r="V80" s="39">
        <v>1</v>
      </c>
      <c r="W80" s="39">
        <v>1</v>
      </c>
      <c r="X80" s="39">
        <v>1</v>
      </c>
    </row>
    <row r="81" spans="1:24" s="29" customFormat="1" ht="62.25" customHeight="1">
      <c r="A81" s="20"/>
      <c r="B81" s="61"/>
      <c r="C81" s="16"/>
      <c r="D81" s="16"/>
      <c r="E81" s="40"/>
      <c r="F81" s="3" t="s">
        <v>53</v>
      </c>
      <c r="G81" s="1">
        <v>10000</v>
      </c>
      <c r="H81" s="2">
        <v>10000</v>
      </c>
      <c r="I81" s="2">
        <v>0</v>
      </c>
      <c r="J81" s="2">
        <v>22000</v>
      </c>
      <c r="K81" s="2">
        <v>23500</v>
      </c>
      <c r="L81" s="2">
        <v>50000</v>
      </c>
      <c r="M81" s="2">
        <v>50000</v>
      </c>
      <c r="N81" s="2">
        <v>50000</v>
      </c>
      <c r="O81" s="42"/>
      <c r="P81" s="42"/>
      <c r="Q81" s="40"/>
      <c r="R81" s="40"/>
      <c r="S81" s="40"/>
      <c r="T81" s="40"/>
      <c r="U81" s="40"/>
      <c r="V81" s="40"/>
      <c r="W81" s="40"/>
      <c r="X81" s="40"/>
    </row>
    <row r="82" spans="1:24" s="29" customFormat="1" ht="105.75" customHeight="1">
      <c r="A82" s="20"/>
      <c r="B82" s="62"/>
      <c r="C82" s="16"/>
      <c r="D82" s="16"/>
      <c r="E82" s="40"/>
      <c r="F82" s="3" t="s">
        <v>52</v>
      </c>
      <c r="G82" s="1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42"/>
      <c r="P82" s="42"/>
      <c r="Q82" s="41"/>
      <c r="R82" s="41"/>
      <c r="S82" s="41"/>
      <c r="T82" s="41"/>
      <c r="U82" s="41"/>
      <c r="V82" s="41"/>
      <c r="W82" s="41"/>
      <c r="X82" s="41"/>
    </row>
    <row r="83" spans="1:24" s="29" customFormat="1" ht="23.25" customHeight="1">
      <c r="A83" s="56" t="s">
        <v>19</v>
      </c>
      <c r="B83" s="60" t="s">
        <v>37</v>
      </c>
      <c r="C83" s="39">
        <v>2020</v>
      </c>
      <c r="D83" s="39">
        <v>2025</v>
      </c>
      <c r="E83" s="39" t="s">
        <v>29</v>
      </c>
      <c r="F83" s="18" t="s">
        <v>20</v>
      </c>
      <c r="G83" s="1">
        <f t="shared" ref="G83:G106" si="27">H83+I83+J83+K83+L83+N83</f>
        <v>200000</v>
      </c>
      <c r="H83" s="1">
        <f t="shared" ref="H83:N83" si="28">H84+H85</f>
        <v>200000</v>
      </c>
      <c r="I83" s="1">
        <f t="shared" si="28"/>
        <v>0</v>
      </c>
      <c r="J83" s="1">
        <f t="shared" si="28"/>
        <v>0</v>
      </c>
      <c r="K83" s="1">
        <f t="shared" si="28"/>
        <v>0</v>
      </c>
      <c r="L83" s="1">
        <f t="shared" si="28"/>
        <v>0</v>
      </c>
      <c r="M83" s="1">
        <f>M84+M85</f>
        <v>0</v>
      </c>
      <c r="N83" s="1">
        <f t="shared" si="28"/>
        <v>0</v>
      </c>
      <c r="O83" s="42" t="s">
        <v>38</v>
      </c>
      <c r="P83" s="42" t="s">
        <v>18</v>
      </c>
      <c r="Q83" s="42">
        <v>1</v>
      </c>
      <c r="R83" s="42">
        <v>1</v>
      </c>
      <c r="S83" s="42">
        <v>0</v>
      </c>
      <c r="T83" s="42">
        <v>0</v>
      </c>
      <c r="U83" s="88">
        <v>0</v>
      </c>
      <c r="V83" s="42">
        <v>0</v>
      </c>
      <c r="W83" s="42">
        <v>0</v>
      </c>
      <c r="X83" s="42">
        <v>0</v>
      </c>
    </row>
    <row r="84" spans="1:24" s="29" customFormat="1" ht="60.75" customHeight="1">
      <c r="A84" s="57"/>
      <c r="B84" s="61"/>
      <c r="C84" s="40"/>
      <c r="D84" s="40"/>
      <c r="E84" s="40"/>
      <c r="F84" s="3" t="s">
        <v>53</v>
      </c>
      <c r="G84" s="1">
        <f t="shared" si="27"/>
        <v>200000</v>
      </c>
      <c r="H84" s="1">
        <v>200000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42"/>
      <c r="P84" s="42"/>
      <c r="Q84" s="42"/>
      <c r="R84" s="42"/>
      <c r="S84" s="42"/>
      <c r="T84" s="42"/>
      <c r="U84" s="88"/>
      <c r="V84" s="42"/>
      <c r="W84" s="42"/>
      <c r="X84" s="42"/>
    </row>
    <row r="85" spans="1:24" s="29" customFormat="1" ht="48.75" customHeight="1">
      <c r="A85" s="57"/>
      <c r="B85" s="61"/>
      <c r="C85" s="40"/>
      <c r="D85" s="40"/>
      <c r="E85" s="40"/>
      <c r="F85" s="3" t="s">
        <v>52</v>
      </c>
      <c r="G85" s="1">
        <f t="shared" si="27"/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42"/>
      <c r="P85" s="42"/>
      <c r="Q85" s="42"/>
      <c r="R85" s="42"/>
      <c r="S85" s="42"/>
      <c r="T85" s="42"/>
      <c r="U85" s="88"/>
      <c r="V85" s="42"/>
      <c r="W85" s="42"/>
      <c r="X85" s="42"/>
    </row>
    <row r="86" spans="1:24" s="29" customFormat="1" ht="54.75" customHeight="1">
      <c r="A86" s="56" t="s">
        <v>102</v>
      </c>
      <c r="B86" s="60" t="s">
        <v>111</v>
      </c>
      <c r="C86" s="39">
        <v>2020</v>
      </c>
      <c r="D86" s="39">
        <v>2025</v>
      </c>
      <c r="E86" s="39" t="s">
        <v>29</v>
      </c>
      <c r="F86" s="18" t="s">
        <v>20</v>
      </c>
      <c r="G86" s="1">
        <f t="shared" si="27"/>
        <v>60000</v>
      </c>
      <c r="H86" s="1">
        <f t="shared" ref="H86:N86" si="29">H87+H88</f>
        <v>0</v>
      </c>
      <c r="I86" s="1">
        <f t="shared" si="29"/>
        <v>0</v>
      </c>
      <c r="J86" s="1">
        <f t="shared" si="29"/>
        <v>0</v>
      </c>
      <c r="K86" s="1">
        <f t="shared" si="29"/>
        <v>0</v>
      </c>
      <c r="L86" s="1">
        <f t="shared" si="29"/>
        <v>30000</v>
      </c>
      <c r="M86" s="1">
        <f t="shared" si="29"/>
        <v>30000</v>
      </c>
      <c r="N86" s="1">
        <f t="shared" si="29"/>
        <v>30000</v>
      </c>
      <c r="O86" s="63" t="s">
        <v>39</v>
      </c>
      <c r="P86" s="42" t="s">
        <v>18</v>
      </c>
      <c r="Q86" s="42">
        <f>R86+U86+V86+X86+W86</f>
        <v>12</v>
      </c>
      <c r="R86" s="42">
        <v>3</v>
      </c>
      <c r="S86" s="42">
        <v>0</v>
      </c>
      <c r="T86" s="42">
        <v>0</v>
      </c>
      <c r="U86" s="88">
        <v>0</v>
      </c>
      <c r="V86" s="42">
        <v>3</v>
      </c>
      <c r="W86" s="42">
        <v>3</v>
      </c>
      <c r="X86" s="42">
        <v>3</v>
      </c>
    </row>
    <row r="87" spans="1:24" s="29" customFormat="1" ht="54.75" customHeight="1">
      <c r="A87" s="57"/>
      <c r="B87" s="61"/>
      <c r="C87" s="40"/>
      <c r="D87" s="40"/>
      <c r="E87" s="40"/>
      <c r="F87" s="3" t="s">
        <v>53</v>
      </c>
      <c r="G87" s="1">
        <f t="shared" si="27"/>
        <v>60000</v>
      </c>
      <c r="H87" s="1">
        <v>0</v>
      </c>
      <c r="I87" s="1">
        <v>0</v>
      </c>
      <c r="J87" s="1">
        <v>0</v>
      </c>
      <c r="K87" s="1">
        <v>0</v>
      </c>
      <c r="L87" s="1">
        <v>30000</v>
      </c>
      <c r="M87" s="1">
        <v>30000</v>
      </c>
      <c r="N87" s="1">
        <v>30000</v>
      </c>
      <c r="O87" s="64"/>
      <c r="P87" s="42"/>
      <c r="Q87" s="42"/>
      <c r="R87" s="42"/>
      <c r="S87" s="42"/>
      <c r="T87" s="42"/>
      <c r="U87" s="88"/>
      <c r="V87" s="42"/>
      <c r="W87" s="42"/>
      <c r="X87" s="42"/>
    </row>
    <row r="88" spans="1:24" s="29" customFormat="1" ht="54.75" customHeight="1">
      <c r="A88" s="57"/>
      <c r="B88" s="61"/>
      <c r="C88" s="40"/>
      <c r="D88" s="40"/>
      <c r="E88" s="40"/>
      <c r="F88" s="3" t="s">
        <v>52</v>
      </c>
      <c r="G88" s="1">
        <f t="shared" si="27"/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64"/>
      <c r="P88" s="42"/>
      <c r="Q88" s="42"/>
      <c r="R88" s="42"/>
      <c r="S88" s="42"/>
      <c r="T88" s="42"/>
      <c r="U88" s="88"/>
      <c r="V88" s="42"/>
      <c r="W88" s="42"/>
      <c r="X88" s="42"/>
    </row>
    <row r="89" spans="1:24" s="29" customFormat="1" ht="26.25" customHeight="1">
      <c r="A89" s="56" t="s">
        <v>42</v>
      </c>
      <c r="B89" s="63" t="s">
        <v>58</v>
      </c>
      <c r="C89" s="39">
        <v>2020</v>
      </c>
      <c r="D89" s="39">
        <v>2025</v>
      </c>
      <c r="E89" s="39" t="s">
        <v>29</v>
      </c>
      <c r="F89" s="3" t="s">
        <v>20</v>
      </c>
      <c r="G89" s="1">
        <f t="shared" si="27"/>
        <v>320757366.78000003</v>
      </c>
      <c r="H89" s="1">
        <f t="shared" ref="H89:N89" si="30">H90+H91</f>
        <v>69155471.879999995</v>
      </c>
      <c r="I89" s="1">
        <f t="shared" si="30"/>
        <v>193970979.09</v>
      </c>
      <c r="J89" s="1">
        <f t="shared" si="30"/>
        <v>51652330.140000001</v>
      </c>
      <c r="K89" s="1">
        <f>K90+K91</f>
        <v>3024419.74</v>
      </c>
      <c r="L89" s="1">
        <f>L91+L90</f>
        <v>1595429.96</v>
      </c>
      <c r="M89" s="1">
        <f>M90+M91</f>
        <v>1358735.97</v>
      </c>
      <c r="N89" s="1">
        <f t="shared" si="30"/>
        <v>1358735.97</v>
      </c>
      <c r="O89" s="43" t="s">
        <v>5</v>
      </c>
      <c r="P89" s="43" t="s">
        <v>5</v>
      </c>
      <c r="Q89" s="43" t="s">
        <v>5</v>
      </c>
      <c r="R89" s="43" t="s">
        <v>5</v>
      </c>
      <c r="S89" s="43" t="s">
        <v>5</v>
      </c>
      <c r="T89" s="43" t="s">
        <v>5</v>
      </c>
      <c r="U89" s="43" t="s">
        <v>5</v>
      </c>
      <c r="V89" s="43" t="s">
        <v>5</v>
      </c>
      <c r="W89" s="43" t="s">
        <v>5</v>
      </c>
      <c r="X89" s="43" t="s">
        <v>5</v>
      </c>
    </row>
    <row r="90" spans="1:24" s="29" customFormat="1" ht="66" customHeight="1">
      <c r="A90" s="57"/>
      <c r="B90" s="64"/>
      <c r="C90" s="40"/>
      <c r="D90" s="40"/>
      <c r="E90" s="40"/>
      <c r="F90" s="3" t="s">
        <v>53</v>
      </c>
      <c r="G90" s="1">
        <f t="shared" si="27"/>
        <v>23270211.899999999</v>
      </c>
      <c r="H90" s="1">
        <f>H93</f>
        <v>2526431.0700000003</v>
      </c>
      <c r="I90" s="1">
        <f t="shared" ref="I90:K91" si="31">I93</f>
        <v>11448456.15</v>
      </c>
      <c r="J90" s="1">
        <f t="shared" si="31"/>
        <v>4492493.79</v>
      </c>
      <c r="K90" s="1">
        <f t="shared" si="31"/>
        <v>2087935.74</v>
      </c>
      <c r="L90" s="1">
        <f>L93</f>
        <v>1356159.18</v>
      </c>
      <c r="M90" s="1">
        <f>M93</f>
        <v>1358735.97</v>
      </c>
      <c r="N90" s="1">
        <f>N93</f>
        <v>1358735.97</v>
      </c>
      <c r="O90" s="44"/>
      <c r="P90" s="44"/>
      <c r="Q90" s="44"/>
      <c r="R90" s="44"/>
      <c r="S90" s="44"/>
      <c r="T90" s="44"/>
      <c r="U90" s="44"/>
      <c r="V90" s="44"/>
      <c r="W90" s="44"/>
      <c r="X90" s="44"/>
    </row>
    <row r="91" spans="1:24" s="29" customFormat="1" ht="57" customHeight="1">
      <c r="A91" s="57"/>
      <c r="B91" s="64"/>
      <c r="C91" s="40"/>
      <c r="D91" s="40"/>
      <c r="E91" s="40"/>
      <c r="F91" s="3" t="s">
        <v>52</v>
      </c>
      <c r="G91" s="1">
        <f t="shared" si="27"/>
        <v>297487154.88</v>
      </c>
      <c r="H91" s="1">
        <f>H94</f>
        <v>66629040.809999995</v>
      </c>
      <c r="I91" s="1">
        <f t="shared" si="31"/>
        <v>182522522.94</v>
      </c>
      <c r="J91" s="1">
        <f t="shared" si="31"/>
        <v>47159836.350000001</v>
      </c>
      <c r="K91" s="1">
        <f t="shared" si="31"/>
        <v>936484</v>
      </c>
      <c r="L91" s="1">
        <f>L94</f>
        <v>239270.78</v>
      </c>
      <c r="M91" s="1"/>
      <c r="N91" s="1"/>
      <c r="O91" s="44"/>
      <c r="P91" s="44"/>
      <c r="Q91" s="44"/>
      <c r="R91" s="44"/>
      <c r="S91" s="44"/>
      <c r="T91" s="44"/>
      <c r="U91" s="44"/>
      <c r="V91" s="44"/>
      <c r="W91" s="44"/>
      <c r="X91" s="44"/>
    </row>
    <row r="92" spans="1:24" s="29" customFormat="1" ht="26.25" customHeight="1">
      <c r="A92" s="56" t="s">
        <v>40</v>
      </c>
      <c r="B92" s="63" t="s">
        <v>41</v>
      </c>
      <c r="C92" s="39">
        <v>2020</v>
      </c>
      <c r="D92" s="39">
        <v>2025</v>
      </c>
      <c r="E92" s="39" t="s">
        <v>29</v>
      </c>
      <c r="F92" s="18" t="s">
        <v>20</v>
      </c>
      <c r="G92" s="1">
        <f t="shared" si="27"/>
        <v>320757366.78000003</v>
      </c>
      <c r="H92" s="1">
        <f t="shared" ref="H92:N92" si="32">H93+H94</f>
        <v>69155471.879999995</v>
      </c>
      <c r="I92" s="1">
        <f t="shared" si="32"/>
        <v>193970979.09</v>
      </c>
      <c r="J92" s="1">
        <f t="shared" si="32"/>
        <v>51652330.140000001</v>
      </c>
      <c r="K92" s="1">
        <f t="shared" si="32"/>
        <v>3024419.74</v>
      </c>
      <c r="L92" s="1">
        <f t="shared" si="32"/>
        <v>1595429.96</v>
      </c>
      <c r="M92" s="1">
        <f t="shared" si="32"/>
        <v>1358735.97</v>
      </c>
      <c r="N92" s="1">
        <f t="shared" si="32"/>
        <v>1358735.97</v>
      </c>
      <c r="O92" s="43" t="s">
        <v>5</v>
      </c>
      <c r="P92" s="43" t="s">
        <v>5</v>
      </c>
      <c r="Q92" s="43" t="s">
        <v>5</v>
      </c>
      <c r="R92" s="43" t="s">
        <v>5</v>
      </c>
      <c r="S92" s="43" t="s">
        <v>5</v>
      </c>
      <c r="T92" s="43" t="s">
        <v>5</v>
      </c>
      <c r="U92" s="43" t="s">
        <v>5</v>
      </c>
      <c r="V92" s="43" t="s">
        <v>5</v>
      </c>
      <c r="W92" s="43" t="s">
        <v>5</v>
      </c>
      <c r="X92" s="43" t="s">
        <v>5</v>
      </c>
    </row>
    <row r="93" spans="1:24" s="29" customFormat="1" ht="54" customHeight="1">
      <c r="A93" s="57"/>
      <c r="B93" s="64"/>
      <c r="C93" s="40"/>
      <c r="D93" s="40"/>
      <c r="E93" s="40"/>
      <c r="F93" s="3" t="s">
        <v>53</v>
      </c>
      <c r="G93" s="1">
        <f t="shared" si="27"/>
        <v>23270211.899999999</v>
      </c>
      <c r="H93" s="1">
        <f>H96+H99+H105+H108+H114+H117+H111</f>
        <v>2526431.0700000003</v>
      </c>
      <c r="I93" s="1">
        <f>I96+I99+I105+I108+I111+I114+I117+I120</f>
        <v>11448456.15</v>
      </c>
      <c r="J93" s="1">
        <f>J96+J99+J108+J111+J120+J105+J126+J129+J132+J135+J138</f>
        <v>4492493.79</v>
      </c>
      <c r="K93" s="1">
        <f>K96+K99+K105+K108+K111+K114+K117+K120+K141+K132+K102</f>
        <v>2087935.74</v>
      </c>
      <c r="L93" s="1">
        <f>+L96+L99+L105+L108+L110+L114+L117+L120+L147</f>
        <v>1356159.18</v>
      </c>
      <c r="M93" s="1">
        <f>M96+M99+M105+M108+M111+M114+M117+M120</f>
        <v>1358735.97</v>
      </c>
      <c r="N93" s="1">
        <f>N96+N99+N105+N108+N111+N114+N117+N120</f>
        <v>1358735.97</v>
      </c>
      <c r="O93" s="44"/>
      <c r="P93" s="44"/>
      <c r="Q93" s="44"/>
      <c r="R93" s="44"/>
      <c r="S93" s="44"/>
      <c r="T93" s="44"/>
      <c r="U93" s="44"/>
      <c r="V93" s="44"/>
      <c r="W93" s="44"/>
      <c r="X93" s="44"/>
    </row>
    <row r="94" spans="1:24" s="29" customFormat="1" ht="64.5" customHeight="1">
      <c r="A94" s="57"/>
      <c r="B94" s="64"/>
      <c r="C94" s="40"/>
      <c r="D94" s="40"/>
      <c r="E94" s="40"/>
      <c r="F94" s="3" t="s">
        <v>52</v>
      </c>
      <c r="G94" s="1">
        <f t="shared" si="27"/>
        <v>297487154.88</v>
      </c>
      <c r="H94" s="1">
        <f>H97+H100+H106+H109+H115+H118+H112</f>
        <v>66629040.809999995</v>
      </c>
      <c r="I94" s="1">
        <f>I100+I97+I106+I112+I121+I124+I109</f>
        <v>182522522.94</v>
      </c>
      <c r="J94" s="1">
        <f>J97+J100+J106+J109+J112+J115+J118+J121+J124+J127+J130+J136+J133+J139</f>
        <v>47159836.350000001</v>
      </c>
      <c r="K94" s="1">
        <f>K97+K100+K121+K103+K145</f>
        <v>936484</v>
      </c>
      <c r="L94" s="1">
        <f>L97+L100+L103+L106+L109+L112+L115+L118+L121+L124+L127+L130+L133+L136+L139+L142+L145+L148</f>
        <v>239270.78</v>
      </c>
      <c r="M94" s="1">
        <v>0</v>
      </c>
      <c r="N94" s="1">
        <v>0</v>
      </c>
      <c r="O94" s="44"/>
      <c r="P94" s="44"/>
      <c r="Q94" s="44"/>
      <c r="R94" s="44"/>
      <c r="S94" s="44"/>
      <c r="T94" s="44"/>
      <c r="U94" s="44"/>
      <c r="V94" s="44"/>
      <c r="W94" s="44"/>
      <c r="X94" s="44"/>
    </row>
    <row r="95" spans="1:24" s="29" customFormat="1" ht="23.25" customHeight="1">
      <c r="A95" s="56" t="s">
        <v>43</v>
      </c>
      <c r="B95" s="63" t="s">
        <v>112</v>
      </c>
      <c r="C95" s="39">
        <v>2020</v>
      </c>
      <c r="D95" s="39">
        <v>2025</v>
      </c>
      <c r="E95" s="39" t="s">
        <v>29</v>
      </c>
      <c r="F95" s="18" t="s">
        <v>20</v>
      </c>
      <c r="G95" s="1">
        <f t="shared" si="27"/>
        <v>0</v>
      </c>
      <c r="H95" s="1">
        <f t="shared" ref="H95:N95" si="33">H96+H97</f>
        <v>0</v>
      </c>
      <c r="I95" s="1">
        <f t="shared" si="33"/>
        <v>0</v>
      </c>
      <c r="J95" s="1">
        <f t="shared" si="33"/>
        <v>0</v>
      </c>
      <c r="K95" s="1">
        <f t="shared" si="33"/>
        <v>0</v>
      </c>
      <c r="L95" s="1">
        <f t="shared" si="33"/>
        <v>0</v>
      </c>
      <c r="M95" s="1">
        <f>M96+M97</f>
        <v>0</v>
      </c>
      <c r="N95" s="1">
        <f t="shared" si="33"/>
        <v>0</v>
      </c>
      <c r="O95" s="42" t="s">
        <v>44</v>
      </c>
      <c r="P95" s="42" t="s">
        <v>9</v>
      </c>
      <c r="Q95" s="42">
        <f>R95+S95+T95+U95+V95+X95+W95</f>
        <v>399231</v>
      </c>
      <c r="R95" s="42">
        <v>29986</v>
      </c>
      <c r="S95" s="42">
        <v>42248</v>
      </c>
      <c r="T95" s="42">
        <v>65478</v>
      </c>
      <c r="U95" s="88">
        <v>65085</v>
      </c>
      <c r="V95" s="42">
        <v>65478</v>
      </c>
      <c r="W95" s="42">
        <v>65478</v>
      </c>
      <c r="X95" s="42">
        <v>65478</v>
      </c>
    </row>
    <row r="96" spans="1:24" s="29" customFormat="1" ht="57" customHeight="1">
      <c r="A96" s="57"/>
      <c r="B96" s="64"/>
      <c r="C96" s="40"/>
      <c r="D96" s="40"/>
      <c r="E96" s="40"/>
      <c r="F96" s="3" t="s">
        <v>53</v>
      </c>
      <c r="G96" s="1">
        <f t="shared" si="27"/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42"/>
      <c r="P96" s="42"/>
      <c r="Q96" s="42"/>
      <c r="R96" s="42"/>
      <c r="S96" s="42"/>
      <c r="T96" s="42"/>
      <c r="U96" s="88"/>
      <c r="V96" s="42"/>
      <c r="W96" s="42"/>
      <c r="X96" s="42"/>
    </row>
    <row r="97" spans="1:24" s="29" customFormat="1" ht="64.5" customHeight="1">
      <c r="A97" s="57"/>
      <c r="B97" s="64"/>
      <c r="C97" s="40"/>
      <c r="D97" s="40"/>
      <c r="E97" s="40"/>
      <c r="F97" s="3" t="s">
        <v>52</v>
      </c>
      <c r="G97" s="1">
        <f t="shared" si="27"/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42"/>
      <c r="P97" s="42"/>
      <c r="Q97" s="42"/>
      <c r="R97" s="42"/>
      <c r="S97" s="42"/>
      <c r="T97" s="42"/>
      <c r="U97" s="88"/>
      <c r="V97" s="42"/>
      <c r="W97" s="42"/>
      <c r="X97" s="42"/>
    </row>
    <row r="98" spans="1:24" s="29" customFormat="1" ht="26.25" customHeight="1">
      <c r="A98" s="56" t="s">
        <v>45</v>
      </c>
      <c r="B98" s="60" t="s">
        <v>71</v>
      </c>
      <c r="C98" s="39">
        <v>2020</v>
      </c>
      <c r="D98" s="39">
        <v>2025</v>
      </c>
      <c r="E98" s="39" t="s">
        <v>29</v>
      </c>
      <c r="F98" s="18" t="s">
        <v>20</v>
      </c>
      <c r="G98" s="1">
        <f t="shared" si="27"/>
        <v>24825486.939999998</v>
      </c>
      <c r="H98" s="1">
        <f t="shared" ref="H98:N98" si="34">H99+H100</f>
        <v>479000.83</v>
      </c>
      <c r="I98" s="1">
        <f t="shared" si="34"/>
        <v>21553030.300000001</v>
      </c>
      <c r="J98" s="1">
        <f t="shared" si="34"/>
        <v>93455.81</v>
      </c>
      <c r="K98" s="1">
        <f t="shared" si="34"/>
        <v>0</v>
      </c>
      <c r="L98" s="1">
        <f t="shared" si="34"/>
        <v>1350000</v>
      </c>
      <c r="M98" s="1">
        <f>M99+M100</f>
        <v>1350000</v>
      </c>
      <c r="N98" s="1">
        <f t="shared" si="34"/>
        <v>1350000</v>
      </c>
      <c r="O98" s="42" t="s">
        <v>46</v>
      </c>
      <c r="P98" s="42" t="s">
        <v>9</v>
      </c>
      <c r="Q98" s="42">
        <f>R98+S98+T98+U98+V98+W98+X98</f>
        <v>8</v>
      </c>
      <c r="R98" s="42">
        <v>1</v>
      </c>
      <c r="S98" s="42">
        <v>1</v>
      </c>
      <c r="T98" s="42">
        <v>1</v>
      </c>
      <c r="U98" s="88">
        <v>2</v>
      </c>
      <c r="V98" s="42">
        <v>1</v>
      </c>
      <c r="W98" s="42">
        <v>1</v>
      </c>
      <c r="X98" s="42">
        <v>1</v>
      </c>
    </row>
    <row r="99" spans="1:24" s="29" customFormat="1" ht="59.25" customHeight="1">
      <c r="A99" s="57"/>
      <c r="B99" s="61"/>
      <c r="C99" s="40"/>
      <c r="D99" s="40"/>
      <c r="E99" s="40"/>
      <c r="F99" s="3" t="s">
        <v>53</v>
      </c>
      <c r="G99" s="1">
        <f t="shared" si="27"/>
        <v>3262965.69</v>
      </c>
      <c r="H99" s="1">
        <v>359000.83</v>
      </c>
      <c r="I99" s="1">
        <v>203030.3</v>
      </c>
      <c r="J99" s="1">
        <v>934.56</v>
      </c>
      <c r="K99" s="1">
        <v>0</v>
      </c>
      <c r="L99" s="1">
        <v>1350000</v>
      </c>
      <c r="M99" s="1">
        <v>1350000</v>
      </c>
      <c r="N99" s="1">
        <v>1350000</v>
      </c>
      <c r="O99" s="42"/>
      <c r="P99" s="42"/>
      <c r="Q99" s="42"/>
      <c r="R99" s="42"/>
      <c r="S99" s="42"/>
      <c r="T99" s="42"/>
      <c r="U99" s="88"/>
      <c r="V99" s="42"/>
      <c r="W99" s="42"/>
      <c r="X99" s="42"/>
    </row>
    <row r="100" spans="1:24" s="29" customFormat="1" ht="90.75" customHeight="1">
      <c r="A100" s="58"/>
      <c r="B100" s="62"/>
      <c r="C100" s="41"/>
      <c r="D100" s="41"/>
      <c r="E100" s="41"/>
      <c r="F100" s="3" t="s">
        <v>52</v>
      </c>
      <c r="G100" s="1">
        <f t="shared" si="27"/>
        <v>21562521.25</v>
      </c>
      <c r="H100" s="1">
        <v>120000</v>
      </c>
      <c r="I100" s="1">
        <v>21350000</v>
      </c>
      <c r="J100" s="1">
        <v>92521.25</v>
      </c>
      <c r="K100" s="1">
        <v>0</v>
      </c>
      <c r="L100" s="1">
        <v>0</v>
      </c>
      <c r="M100" s="1">
        <v>0</v>
      </c>
      <c r="N100" s="1">
        <v>0</v>
      </c>
      <c r="O100" s="42"/>
      <c r="P100" s="42"/>
      <c r="Q100" s="42"/>
      <c r="R100" s="42"/>
      <c r="S100" s="42"/>
      <c r="T100" s="42"/>
      <c r="U100" s="88"/>
      <c r="V100" s="42"/>
      <c r="W100" s="42"/>
      <c r="X100" s="42"/>
    </row>
    <row r="101" spans="1:24" s="29" customFormat="1" ht="28.5" customHeight="1">
      <c r="A101" s="56" t="s">
        <v>158</v>
      </c>
      <c r="B101" s="60" t="s">
        <v>159</v>
      </c>
      <c r="C101" s="39">
        <v>2020</v>
      </c>
      <c r="D101" s="39">
        <v>2025</v>
      </c>
      <c r="E101" s="39" t="s">
        <v>29</v>
      </c>
      <c r="F101" s="18" t="s">
        <v>20</v>
      </c>
      <c r="G101" s="1">
        <f t="shared" si="27"/>
        <v>555555.56000000006</v>
      </c>
      <c r="H101" s="1">
        <v>0</v>
      </c>
      <c r="I101" s="1">
        <v>0</v>
      </c>
      <c r="J101" s="1">
        <v>0</v>
      </c>
      <c r="K101" s="1">
        <f>K102+K103</f>
        <v>555555.56000000006</v>
      </c>
      <c r="L101" s="1">
        <v>0</v>
      </c>
      <c r="M101" s="1">
        <v>0</v>
      </c>
      <c r="N101" s="1">
        <v>0</v>
      </c>
      <c r="O101" s="75" t="s">
        <v>160</v>
      </c>
      <c r="P101" s="42" t="s">
        <v>9</v>
      </c>
      <c r="Q101" s="42">
        <v>1</v>
      </c>
      <c r="R101" s="42">
        <v>0</v>
      </c>
      <c r="S101" s="42">
        <v>0</v>
      </c>
      <c r="T101" s="42">
        <v>0</v>
      </c>
      <c r="U101" s="88">
        <v>2</v>
      </c>
      <c r="V101" s="42">
        <v>0</v>
      </c>
      <c r="W101" s="42">
        <v>0</v>
      </c>
      <c r="X101" s="42">
        <v>0</v>
      </c>
    </row>
    <row r="102" spans="1:24" s="29" customFormat="1" ht="63" customHeight="1">
      <c r="A102" s="57"/>
      <c r="B102" s="61"/>
      <c r="C102" s="40"/>
      <c r="D102" s="40"/>
      <c r="E102" s="40"/>
      <c r="F102" s="3" t="s">
        <v>53</v>
      </c>
      <c r="G102" s="1">
        <f t="shared" si="27"/>
        <v>5555.56</v>
      </c>
      <c r="H102" s="1">
        <v>0</v>
      </c>
      <c r="I102" s="1">
        <v>0</v>
      </c>
      <c r="J102" s="1">
        <v>0</v>
      </c>
      <c r="K102" s="1">
        <v>5555.56</v>
      </c>
      <c r="L102" s="1">
        <v>0</v>
      </c>
      <c r="M102" s="1">
        <v>0</v>
      </c>
      <c r="N102" s="1">
        <v>0</v>
      </c>
      <c r="O102" s="75"/>
      <c r="P102" s="42"/>
      <c r="Q102" s="42"/>
      <c r="R102" s="42"/>
      <c r="S102" s="42"/>
      <c r="T102" s="42"/>
      <c r="U102" s="88"/>
      <c r="V102" s="42"/>
      <c r="W102" s="42"/>
      <c r="X102" s="42"/>
    </row>
    <row r="103" spans="1:24" s="29" customFormat="1" ht="62.25" customHeight="1">
      <c r="A103" s="58"/>
      <c r="B103" s="62"/>
      <c r="C103" s="41"/>
      <c r="D103" s="41"/>
      <c r="E103" s="41"/>
      <c r="F103" s="3" t="s">
        <v>52</v>
      </c>
      <c r="G103" s="1">
        <f t="shared" si="27"/>
        <v>550000</v>
      </c>
      <c r="H103" s="1">
        <v>0</v>
      </c>
      <c r="I103" s="1">
        <v>0</v>
      </c>
      <c r="J103" s="1">
        <v>0</v>
      </c>
      <c r="K103" s="1">
        <v>550000</v>
      </c>
      <c r="L103" s="1">
        <v>0</v>
      </c>
      <c r="M103" s="1">
        <v>0</v>
      </c>
      <c r="N103" s="1">
        <v>0</v>
      </c>
      <c r="O103" s="75"/>
      <c r="P103" s="42"/>
      <c r="Q103" s="42"/>
      <c r="R103" s="42"/>
      <c r="S103" s="42"/>
      <c r="T103" s="42"/>
      <c r="U103" s="88"/>
      <c r="V103" s="42"/>
      <c r="W103" s="42"/>
      <c r="X103" s="42"/>
    </row>
    <row r="104" spans="1:24" s="29" customFormat="1" ht="30" customHeight="1">
      <c r="A104" s="20" t="s">
        <v>90</v>
      </c>
      <c r="B104" s="61" t="s">
        <v>92</v>
      </c>
      <c r="C104" s="16">
        <v>2020</v>
      </c>
      <c r="D104" s="16">
        <v>2025</v>
      </c>
      <c r="E104" s="40" t="s">
        <v>29</v>
      </c>
      <c r="F104" s="18" t="s">
        <v>20</v>
      </c>
      <c r="G104" s="1">
        <f t="shared" si="27"/>
        <v>3015706.79</v>
      </c>
      <c r="H104" s="1">
        <f>H105+H106</f>
        <v>770102.87</v>
      </c>
      <c r="I104" s="1">
        <f>I105+I106</f>
        <v>2245603.92</v>
      </c>
      <c r="J104" s="1">
        <f>J105+J106</f>
        <v>0</v>
      </c>
      <c r="K104" s="1">
        <v>0</v>
      </c>
      <c r="L104" s="1">
        <v>0</v>
      </c>
      <c r="M104" s="1">
        <v>0</v>
      </c>
      <c r="N104" s="1">
        <v>0</v>
      </c>
      <c r="O104" s="42" t="s">
        <v>119</v>
      </c>
      <c r="P104" s="42" t="s">
        <v>9</v>
      </c>
      <c r="Q104" s="39">
        <f>R104+S104+T104+U104+V104+W104+X104</f>
        <v>2</v>
      </c>
      <c r="R104" s="39">
        <v>0</v>
      </c>
      <c r="S104" s="39">
        <v>1</v>
      </c>
      <c r="T104" s="39">
        <v>0</v>
      </c>
      <c r="U104" s="39">
        <v>1</v>
      </c>
      <c r="V104" s="39">
        <v>0</v>
      </c>
      <c r="W104" s="39">
        <v>0</v>
      </c>
      <c r="X104" s="39">
        <v>0</v>
      </c>
    </row>
    <row r="105" spans="1:24" s="29" customFormat="1" ht="60" customHeight="1">
      <c r="A105" s="20"/>
      <c r="B105" s="61"/>
      <c r="C105" s="16"/>
      <c r="D105" s="16"/>
      <c r="E105" s="40"/>
      <c r="F105" s="3" t="s">
        <v>53</v>
      </c>
      <c r="G105" s="1">
        <f t="shared" si="27"/>
        <v>3015706.79</v>
      </c>
      <c r="H105" s="1">
        <v>770102.87</v>
      </c>
      <c r="I105" s="1">
        <v>2245603.92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42"/>
      <c r="P105" s="42"/>
      <c r="Q105" s="40"/>
      <c r="R105" s="40"/>
      <c r="S105" s="40"/>
      <c r="T105" s="40"/>
      <c r="U105" s="40"/>
      <c r="V105" s="40"/>
      <c r="W105" s="40"/>
      <c r="X105" s="40"/>
    </row>
    <row r="106" spans="1:24" s="29" customFormat="1" ht="52.5" customHeight="1">
      <c r="A106" s="21"/>
      <c r="B106" s="62"/>
      <c r="C106" s="17"/>
      <c r="D106" s="17"/>
      <c r="E106" s="41"/>
      <c r="F106" s="3" t="s">
        <v>52</v>
      </c>
      <c r="G106" s="1">
        <f t="shared" si="27"/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42"/>
      <c r="P106" s="42"/>
      <c r="Q106" s="41"/>
      <c r="R106" s="41"/>
      <c r="S106" s="41"/>
      <c r="T106" s="41"/>
      <c r="U106" s="41"/>
      <c r="V106" s="41"/>
      <c r="W106" s="41"/>
      <c r="X106" s="41"/>
    </row>
    <row r="107" spans="1:24" s="29" customFormat="1" ht="27" customHeight="1">
      <c r="A107" s="20" t="s">
        <v>91</v>
      </c>
      <c r="B107" s="61" t="s">
        <v>93</v>
      </c>
      <c r="C107" s="16">
        <v>2020</v>
      </c>
      <c r="D107" s="16">
        <v>2025</v>
      </c>
      <c r="E107" s="40" t="s">
        <v>29</v>
      </c>
      <c r="F107" s="18" t="s">
        <v>20</v>
      </c>
      <c r="G107" s="1">
        <f t="shared" ref="G107:G118" si="35">SUM(H107:N107)</f>
        <v>233114755.39999998</v>
      </c>
      <c r="H107" s="1">
        <f>SUM(H109+H108)</f>
        <v>62445102.039999999</v>
      </c>
      <c r="I107" s="1">
        <f>I108+I109</f>
        <v>169540402.50999999</v>
      </c>
      <c r="J107" s="1">
        <f>J108+J109</f>
        <v>1129250.8500000001</v>
      </c>
      <c r="K107" s="1">
        <v>0</v>
      </c>
      <c r="L107" s="1">
        <v>0</v>
      </c>
      <c r="M107" s="1">
        <v>0</v>
      </c>
      <c r="N107" s="1">
        <v>0</v>
      </c>
      <c r="O107" s="42" t="s">
        <v>120</v>
      </c>
      <c r="P107" s="42" t="s">
        <v>9</v>
      </c>
      <c r="Q107" s="39">
        <f>R107+S107+T107+U107+V107+W107+X107</f>
        <v>1</v>
      </c>
      <c r="R107" s="39">
        <v>0</v>
      </c>
      <c r="S107" s="39">
        <v>0</v>
      </c>
      <c r="T107" s="39">
        <v>1</v>
      </c>
      <c r="U107" s="39">
        <v>0</v>
      </c>
      <c r="V107" s="39">
        <v>0</v>
      </c>
      <c r="W107" s="39">
        <v>0</v>
      </c>
      <c r="X107" s="39">
        <v>0</v>
      </c>
    </row>
    <row r="108" spans="1:24" s="29" customFormat="1" ht="78.75" customHeight="1">
      <c r="A108" s="20"/>
      <c r="B108" s="61"/>
      <c r="C108" s="16"/>
      <c r="D108" s="16"/>
      <c r="E108" s="40"/>
      <c r="F108" s="3" t="s">
        <v>53</v>
      </c>
      <c r="G108" s="1">
        <f t="shared" si="35"/>
        <v>11411355.4</v>
      </c>
      <c r="H108" s="1">
        <v>1288102.04</v>
      </c>
      <c r="I108" s="1">
        <v>8994002.5099999998</v>
      </c>
      <c r="J108" s="1">
        <v>1129250.8500000001</v>
      </c>
      <c r="K108" s="1">
        <v>0</v>
      </c>
      <c r="L108" s="1">
        <v>0</v>
      </c>
      <c r="M108" s="1">
        <v>0</v>
      </c>
      <c r="N108" s="1">
        <v>0</v>
      </c>
      <c r="O108" s="42"/>
      <c r="P108" s="42"/>
      <c r="Q108" s="40"/>
      <c r="R108" s="40"/>
      <c r="S108" s="40"/>
      <c r="T108" s="40"/>
      <c r="U108" s="40"/>
      <c r="V108" s="40"/>
      <c r="W108" s="40"/>
      <c r="X108" s="40"/>
    </row>
    <row r="109" spans="1:24" s="29" customFormat="1" ht="53.25" customHeight="1">
      <c r="A109" s="21"/>
      <c r="B109" s="62"/>
      <c r="C109" s="17"/>
      <c r="D109" s="17"/>
      <c r="E109" s="41"/>
      <c r="F109" s="3" t="s">
        <v>52</v>
      </c>
      <c r="G109" s="1">
        <f t="shared" si="35"/>
        <v>221703400</v>
      </c>
      <c r="H109" s="1">
        <v>61157000</v>
      </c>
      <c r="I109" s="1">
        <v>160546400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42"/>
      <c r="P109" s="42"/>
      <c r="Q109" s="41"/>
      <c r="R109" s="41"/>
      <c r="S109" s="41"/>
      <c r="T109" s="41"/>
      <c r="U109" s="41"/>
      <c r="V109" s="41"/>
      <c r="W109" s="41"/>
      <c r="X109" s="41"/>
    </row>
    <row r="110" spans="1:24" s="29" customFormat="1" ht="45.75" customHeight="1">
      <c r="A110" s="56" t="s">
        <v>98</v>
      </c>
      <c r="B110" s="60" t="s">
        <v>125</v>
      </c>
      <c r="C110" s="39">
        <v>2020</v>
      </c>
      <c r="D110" s="39">
        <v>2025</v>
      </c>
      <c r="E110" s="39" t="s">
        <v>29</v>
      </c>
      <c r="F110" s="18" t="s">
        <v>20</v>
      </c>
      <c r="G110" s="1">
        <f>H110+I110+J110+K110+L110+N110</f>
        <v>521471.76</v>
      </c>
      <c r="H110" s="1">
        <f>H111+H112</f>
        <v>255102.04</v>
      </c>
      <c r="I110" s="1">
        <f>I111+I112</f>
        <v>257884.97</v>
      </c>
      <c r="J110" s="1">
        <f>J111+J112</f>
        <v>0</v>
      </c>
      <c r="K110" s="1">
        <f>K111+K112</f>
        <v>0</v>
      </c>
      <c r="L110" s="1">
        <f>L111</f>
        <v>2953.98</v>
      </c>
      <c r="M110" s="1">
        <f>M111</f>
        <v>5530.77</v>
      </c>
      <c r="N110" s="1">
        <f>N111</f>
        <v>5530.77</v>
      </c>
      <c r="O110" s="63" t="s">
        <v>99</v>
      </c>
      <c r="P110" s="39" t="s">
        <v>26</v>
      </c>
      <c r="Q110" s="39">
        <v>120.44</v>
      </c>
      <c r="R110" s="39">
        <v>62.1</v>
      </c>
      <c r="S110" s="39">
        <v>116</v>
      </c>
      <c r="T110" s="39">
        <v>130</v>
      </c>
      <c r="U110" s="39">
        <v>132</v>
      </c>
      <c r="V110" s="39">
        <v>133</v>
      </c>
      <c r="W110" s="39">
        <v>135</v>
      </c>
      <c r="X110" s="39">
        <v>135</v>
      </c>
    </row>
    <row r="111" spans="1:24" s="29" customFormat="1" ht="61.5" customHeight="1">
      <c r="A111" s="57"/>
      <c r="B111" s="61"/>
      <c r="C111" s="40"/>
      <c r="D111" s="40"/>
      <c r="E111" s="40"/>
      <c r="F111" s="3" t="s">
        <v>53</v>
      </c>
      <c r="G111" s="1">
        <f>H111+I111+J111+K111+L111+N111</f>
        <v>16165.64</v>
      </c>
      <c r="H111" s="1">
        <v>5102.04</v>
      </c>
      <c r="I111" s="1">
        <v>2578.85</v>
      </c>
      <c r="J111" s="1">
        <v>0</v>
      </c>
      <c r="K111" s="1">
        <v>0</v>
      </c>
      <c r="L111" s="1">
        <v>2953.98</v>
      </c>
      <c r="M111" s="1">
        <v>5530.77</v>
      </c>
      <c r="N111" s="1">
        <v>5530.77</v>
      </c>
      <c r="O111" s="64"/>
      <c r="P111" s="40"/>
      <c r="Q111" s="40"/>
      <c r="R111" s="40"/>
      <c r="S111" s="40"/>
      <c r="T111" s="40"/>
      <c r="U111" s="40"/>
      <c r="V111" s="40"/>
      <c r="W111" s="40"/>
      <c r="X111" s="40"/>
    </row>
    <row r="112" spans="1:24" s="29" customFormat="1" ht="76.5" customHeight="1" thickBot="1">
      <c r="A112" s="58"/>
      <c r="B112" s="62"/>
      <c r="C112" s="41"/>
      <c r="D112" s="41"/>
      <c r="E112" s="41"/>
      <c r="F112" s="3" t="s">
        <v>52</v>
      </c>
      <c r="G112" s="1">
        <f>H112+I112+J112+K112+L112+N112</f>
        <v>505306.12</v>
      </c>
      <c r="H112" s="1">
        <v>250000</v>
      </c>
      <c r="I112" s="1">
        <v>255306.12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65"/>
      <c r="P112" s="41"/>
      <c r="Q112" s="41"/>
      <c r="R112" s="41"/>
      <c r="S112" s="41"/>
      <c r="T112" s="41"/>
      <c r="U112" s="41"/>
      <c r="V112" s="41"/>
      <c r="W112" s="41"/>
      <c r="X112" s="41"/>
    </row>
    <row r="113" spans="1:24" s="29" customFormat="1" ht="45.75" customHeight="1">
      <c r="A113" s="20" t="s">
        <v>100</v>
      </c>
      <c r="B113" s="60" t="s">
        <v>145</v>
      </c>
      <c r="C113" s="16">
        <v>2020</v>
      </c>
      <c r="D113" s="16">
        <v>2025</v>
      </c>
      <c r="E113" s="40" t="s">
        <v>29</v>
      </c>
      <c r="F113" s="18" t="s">
        <v>20</v>
      </c>
      <c r="G113" s="1">
        <f t="shared" si="35"/>
        <v>1041232.8200000001</v>
      </c>
      <c r="H113" s="1">
        <f>SUM(H114+H115)</f>
        <v>1041232.8200000001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69" t="s">
        <v>121</v>
      </c>
      <c r="P113" s="42" t="s">
        <v>9</v>
      </c>
      <c r="Q113" s="39">
        <v>1</v>
      </c>
      <c r="R113" s="39">
        <v>1</v>
      </c>
      <c r="S113" s="39">
        <v>0</v>
      </c>
      <c r="T113" s="39">
        <v>0</v>
      </c>
      <c r="U113" s="39">
        <v>0</v>
      </c>
      <c r="V113" s="39">
        <v>0</v>
      </c>
      <c r="W113" s="39">
        <v>0</v>
      </c>
      <c r="X113" s="39">
        <v>0</v>
      </c>
    </row>
    <row r="114" spans="1:24" s="29" customFormat="1" ht="66" customHeight="1">
      <c r="A114" s="20"/>
      <c r="B114" s="61"/>
      <c r="C114" s="16"/>
      <c r="D114" s="16"/>
      <c r="E114" s="40"/>
      <c r="F114" s="3" t="s">
        <v>53</v>
      </c>
      <c r="G114" s="1">
        <f t="shared" si="35"/>
        <v>20824.66</v>
      </c>
      <c r="H114" s="13">
        <v>20824.66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70"/>
      <c r="P114" s="42"/>
      <c r="Q114" s="40"/>
      <c r="R114" s="40"/>
      <c r="S114" s="40"/>
      <c r="T114" s="40"/>
      <c r="U114" s="40"/>
      <c r="V114" s="40"/>
      <c r="W114" s="40"/>
      <c r="X114" s="40"/>
    </row>
    <row r="115" spans="1:24" s="29" customFormat="1" ht="281.25" customHeight="1" thickBot="1">
      <c r="A115" s="21"/>
      <c r="B115" s="62"/>
      <c r="C115" s="17"/>
      <c r="D115" s="17"/>
      <c r="E115" s="41"/>
      <c r="F115" s="3" t="s">
        <v>52</v>
      </c>
      <c r="G115" s="1">
        <f t="shared" si="35"/>
        <v>1020408.16</v>
      </c>
      <c r="H115" s="1">
        <v>1020408.16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71"/>
      <c r="P115" s="42"/>
      <c r="Q115" s="41"/>
      <c r="R115" s="41"/>
      <c r="S115" s="41"/>
      <c r="T115" s="41"/>
      <c r="U115" s="41"/>
      <c r="V115" s="41"/>
      <c r="W115" s="41"/>
      <c r="X115" s="41"/>
    </row>
    <row r="116" spans="1:24" s="29" customFormat="1" ht="45.75" customHeight="1">
      <c r="A116" s="20" t="s">
        <v>101</v>
      </c>
      <c r="B116" s="60" t="s">
        <v>169</v>
      </c>
      <c r="C116" s="16">
        <v>2020</v>
      </c>
      <c r="D116" s="16">
        <v>2025</v>
      </c>
      <c r="E116" s="40" t="s">
        <v>29</v>
      </c>
      <c r="F116" s="18" t="s">
        <v>20</v>
      </c>
      <c r="G116" s="1">
        <f t="shared" si="35"/>
        <v>4164931.28</v>
      </c>
      <c r="H116" s="1">
        <f>SUM(H117+H118)</f>
        <v>4164931.28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76" t="s">
        <v>122</v>
      </c>
      <c r="P116" s="42" t="s">
        <v>9</v>
      </c>
      <c r="Q116" s="39">
        <v>1</v>
      </c>
      <c r="R116" s="39">
        <v>1</v>
      </c>
      <c r="S116" s="39">
        <v>0</v>
      </c>
      <c r="T116" s="39">
        <v>0</v>
      </c>
      <c r="U116" s="39">
        <v>0</v>
      </c>
      <c r="V116" s="39">
        <v>0</v>
      </c>
      <c r="W116" s="39">
        <v>0</v>
      </c>
      <c r="X116" s="39">
        <v>0</v>
      </c>
    </row>
    <row r="117" spans="1:24" s="29" customFormat="1" ht="57.75" customHeight="1">
      <c r="A117" s="20"/>
      <c r="B117" s="61"/>
      <c r="C117" s="16"/>
      <c r="D117" s="16"/>
      <c r="E117" s="40"/>
      <c r="F117" s="3" t="s">
        <v>53</v>
      </c>
      <c r="G117" s="1">
        <f t="shared" si="35"/>
        <v>83298.63</v>
      </c>
      <c r="H117" s="1">
        <v>83298.63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77"/>
      <c r="P117" s="42"/>
      <c r="Q117" s="40"/>
      <c r="R117" s="40"/>
      <c r="S117" s="40"/>
      <c r="T117" s="40"/>
      <c r="U117" s="40"/>
      <c r="V117" s="40"/>
      <c r="W117" s="40"/>
      <c r="X117" s="40"/>
    </row>
    <row r="118" spans="1:24" s="29" customFormat="1" ht="45.75" customHeight="1" thickBot="1">
      <c r="A118" s="20"/>
      <c r="B118" s="62"/>
      <c r="C118" s="16"/>
      <c r="D118" s="16"/>
      <c r="E118" s="41"/>
      <c r="F118" s="3" t="s">
        <v>52</v>
      </c>
      <c r="G118" s="1">
        <f t="shared" si="35"/>
        <v>4081632.65</v>
      </c>
      <c r="H118" s="1">
        <v>4081632.65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78"/>
      <c r="P118" s="42"/>
      <c r="Q118" s="41"/>
      <c r="R118" s="41"/>
      <c r="S118" s="41"/>
      <c r="T118" s="41"/>
      <c r="U118" s="41"/>
      <c r="V118" s="41"/>
      <c r="W118" s="41"/>
      <c r="X118" s="41"/>
    </row>
    <row r="119" spans="1:24" s="29" customFormat="1" ht="45.75" customHeight="1">
      <c r="A119" s="19" t="s">
        <v>113</v>
      </c>
      <c r="B119" s="60" t="s">
        <v>146</v>
      </c>
      <c r="C119" s="15">
        <v>2020</v>
      </c>
      <c r="D119" s="15">
        <v>2025</v>
      </c>
      <c r="E119" s="40" t="s">
        <v>29</v>
      </c>
      <c r="F119" s="18" t="s">
        <v>20</v>
      </c>
      <c r="G119" s="1">
        <f>I119+H119+J119+K119+L119+N119</f>
        <v>1179636.6499999999</v>
      </c>
      <c r="H119" s="1">
        <f t="shared" ref="H119:N119" si="36">H120+H121</f>
        <v>0</v>
      </c>
      <c r="I119" s="1">
        <f t="shared" si="36"/>
        <v>324057.39</v>
      </c>
      <c r="J119" s="1">
        <f t="shared" si="36"/>
        <v>320520.3</v>
      </c>
      <c r="K119" s="1">
        <f t="shared" si="36"/>
        <v>289377.78000000003</v>
      </c>
      <c r="L119" s="1">
        <f t="shared" si="36"/>
        <v>242475.98</v>
      </c>
      <c r="M119" s="1">
        <f>M120+M121</f>
        <v>3205.2</v>
      </c>
      <c r="N119" s="1">
        <f t="shared" si="36"/>
        <v>3205.2</v>
      </c>
      <c r="O119" s="63" t="s">
        <v>154</v>
      </c>
      <c r="P119" s="63" t="s">
        <v>26</v>
      </c>
      <c r="Q119" s="39">
        <v>109.61</v>
      </c>
      <c r="R119" s="39">
        <v>106</v>
      </c>
      <c r="S119" s="39">
        <v>106</v>
      </c>
      <c r="T119" s="39">
        <v>109.5</v>
      </c>
      <c r="U119" s="39">
        <v>117.3</v>
      </c>
      <c r="V119" s="39">
        <v>109.5</v>
      </c>
      <c r="W119" s="39">
        <v>109.5</v>
      </c>
      <c r="X119" s="39">
        <v>109.5</v>
      </c>
    </row>
    <row r="120" spans="1:24" s="29" customFormat="1" ht="66" customHeight="1">
      <c r="A120" s="20"/>
      <c r="B120" s="61"/>
      <c r="C120" s="16"/>
      <c r="D120" s="16"/>
      <c r="E120" s="40"/>
      <c r="F120" s="3" t="s">
        <v>53</v>
      </c>
      <c r="G120" s="1">
        <f>H120+I120+J120+K120+L120+N120</f>
        <v>15749.95</v>
      </c>
      <c r="H120" s="1">
        <v>0</v>
      </c>
      <c r="I120" s="1">
        <v>3240.57</v>
      </c>
      <c r="J120" s="1">
        <v>3205.2</v>
      </c>
      <c r="K120" s="1">
        <v>2893.78</v>
      </c>
      <c r="L120" s="1">
        <v>3205.2</v>
      </c>
      <c r="M120" s="1">
        <v>3205.2</v>
      </c>
      <c r="N120" s="1">
        <v>3205.2</v>
      </c>
      <c r="O120" s="64"/>
      <c r="P120" s="64"/>
      <c r="Q120" s="40"/>
      <c r="R120" s="40"/>
      <c r="S120" s="40"/>
      <c r="T120" s="40"/>
      <c r="U120" s="40"/>
      <c r="V120" s="40"/>
      <c r="W120" s="40"/>
      <c r="X120" s="40"/>
    </row>
    <row r="121" spans="1:24" s="29" customFormat="1" ht="45.75" customHeight="1">
      <c r="A121" s="20"/>
      <c r="B121" s="62"/>
      <c r="C121" s="16"/>
      <c r="D121" s="16"/>
      <c r="E121" s="41"/>
      <c r="F121" s="3" t="s">
        <v>52</v>
      </c>
      <c r="G121" s="1">
        <f>H121+I121+J121+K121+L121+N121</f>
        <v>1163886.7</v>
      </c>
      <c r="H121" s="1">
        <v>0</v>
      </c>
      <c r="I121" s="1">
        <v>320816.82</v>
      </c>
      <c r="J121" s="1">
        <v>317315.09999999998</v>
      </c>
      <c r="K121" s="1">
        <v>286484</v>
      </c>
      <c r="L121" s="1">
        <v>239270.78</v>
      </c>
      <c r="M121" s="1">
        <v>0</v>
      </c>
      <c r="N121" s="1">
        <v>0</v>
      </c>
      <c r="O121" s="65"/>
      <c r="P121" s="65"/>
      <c r="Q121" s="41"/>
      <c r="R121" s="41"/>
      <c r="S121" s="41"/>
      <c r="T121" s="41"/>
      <c r="U121" s="41"/>
      <c r="V121" s="41"/>
      <c r="W121" s="41"/>
      <c r="X121" s="41"/>
    </row>
    <row r="122" spans="1:24" s="29" customFormat="1" ht="45.75" customHeight="1">
      <c r="A122" s="19" t="s">
        <v>114</v>
      </c>
      <c r="B122" s="60" t="s">
        <v>168</v>
      </c>
      <c r="C122" s="15">
        <v>2020</v>
      </c>
      <c r="D122" s="16">
        <v>2025</v>
      </c>
      <c r="E122" s="40" t="s">
        <v>29</v>
      </c>
      <c r="F122" s="18" t="s">
        <v>20</v>
      </c>
      <c r="G122" s="1">
        <f>I122</f>
        <v>50000</v>
      </c>
      <c r="H122" s="1">
        <v>0</v>
      </c>
      <c r="I122" s="1">
        <f>I123+I124</f>
        <v>50000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63" t="s">
        <v>126</v>
      </c>
      <c r="P122" s="63" t="s">
        <v>9</v>
      </c>
      <c r="Q122" s="39">
        <v>1</v>
      </c>
      <c r="R122" s="39">
        <v>0</v>
      </c>
      <c r="S122" s="39">
        <v>1</v>
      </c>
      <c r="T122" s="39">
        <v>0</v>
      </c>
      <c r="U122" s="39">
        <v>0</v>
      </c>
      <c r="V122" s="39">
        <v>0</v>
      </c>
      <c r="W122" s="39">
        <v>0</v>
      </c>
      <c r="X122" s="39">
        <v>0</v>
      </c>
    </row>
    <row r="123" spans="1:24" s="29" customFormat="1" ht="60" customHeight="1">
      <c r="A123" s="20"/>
      <c r="B123" s="61"/>
      <c r="C123" s="16"/>
      <c r="D123" s="16"/>
      <c r="E123" s="40"/>
      <c r="F123" s="3" t="s">
        <v>53</v>
      </c>
      <c r="G123" s="1">
        <f>I123</f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64"/>
      <c r="P123" s="64"/>
      <c r="Q123" s="40"/>
      <c r="R123" s="40"/>
      <c r="S123" s="40"/>
      <c r="T123" s="40"/>
      <c r="U123" s="40"/>
      <c r="V123" s="40"/>
      <c r="W123" s="40"/>
      <c r="X123" s="40"/>
    </row>
    <row r="124" spans="1:24" s="29" customFormat="1" ht="48" customHeight="1">
      <c r="A124" s="20"/>
      <c r="B124" s="62"/>
      <c r="C124" s="16"/>
      <c r="D124" s="16"/>
      <c r="E124" s="41"/>
      <c r="F124" s="3" t="s">
        <v>52</v>
      </c>
      <c r="G124" s="1">
        <f>I124</f>
        <v>50000</v>
      </c>
      <c r="H124" s="1">
        <v>0</v>
      </c>
      <c r="I124" s="1">
        <v>50000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65"/>
      <c r="P124" s="65"/>
      <c r="Q124" s="41"/>
      <c r="R124" s="41"/>
      <c r="S124" s="41"/>
      <c r="T124" s="41"/>
      <c r="U124" s="41"/>
      <c r="V124" s="41"/>
      <c r="W124" s="41"/>
      <c r="X124" s="41"/>
    </row>
    <row r="125" spans="1:24" s="29" customFormat="1" ht="45.75" customHeight="1">
      <c r="A125" s="19" t="s">
        <v>115</v>
      </c>
      <c r="B125" s="60" t="s">
        <v>147</v>
      </c>
      <c r="C125" s="15">
        <v>2020</v>
      </c>
      <c r="D125" s="15">
        <v>2025</v>
      </c>
      <c r="E125" s="40" t="s">
        <v>29</v>
      </c>
      <c r="F125" s="18" t="s">
        <v>20</v>
      </c>
      <c r="G125" s="1">
        <f t="shared" ref="G125:G130" si="37">H125+I125+J125+K125+L125+N125</f>
        <v>500485.8</v>
      </c>
      <c r="H125" s="1">
        <v>0</v>
      </c>
      <c r="I125" s="1">
        <v>0</v>
      </c>
      <c r="J125" s="1">
        <f>J126+J127</f>
        <v>500485.8</v>
      </c>
      <c r="K125" s="1">
        <v>0</v>
      </c>
      <c r="L125" s="1">
        <v>0</v>
      </c>
      <c r="M125" s="1">
        <v>0</v>
      </c>
      <c r="N125" s="1">
        <v>0</v>
      </c>
      <c r="O125" s="63" t="s">
        <v>117</v>
      </c>
      <c r="P125" s="49" t="s">
        <v>9</v>
      </c>
      <c r="Q125" s="49">
        <v>1</v>
      </c>
      <c r="R125" s="45">
        <v>0</v>
      </c>
      <c r="S125" s="45">
        <v>0</v>
      </c>
      <c r="T125" s="45">
        <v>1</v>
      </c>
      <c r="U125" s="45">
        <v>0</v>
      </c>
      <c r="V125" s="45">
        <v>0</v>
      </c>
      <c r="W125" s="45">
        <v>0</v>
      </c>
      <c r="X125" s="45">
        <v>0</v>
      </c>
    </row>
    <row r="126" spans="1:24" s="29" customFormat="1" ht="69" customHeight="1">
      <c r="A126" s="20"/>
      <c r="B126" s="61"/>
      <c r="C126" s="16"/>
      <c r="D126" s="16"/>
      <c r="E126" s="40"/>
      <c r="F126" s="3" t="s">
        <v>53</v>
      </c>
      <c r="G126" s="1">
        <v>0</v>
      </c>
      <c r="H126" s="1">
        <v>0</v>
      </c>
      <c r="I126" s="1">
        <v>0</v>
      </c>
      <c r="J126" s="1">
        <v>500485.8</v>
      </c>
      <c r="K126" s="1">
        <v>0</v>
      </c>
      <c r="L126" s="1">
        <v>0</v>
      </c>
      <c r="M126" s="1">
        <v>0</v>
      </c>
      <c r="N126" s="1">
        <v>0</v>
      </c>
      <c r="O126" s="64"/>
      <c r="P126" s="49"/>
      <c r="Q126" s="49"/>
      <c r="R126" s="46"/>
      <c r="S126" s="46"/>
      <c r="T126" s="46"/>
      <c r="U126" s="46"/>
      <c r="V126" s="46"/>
      <c r="W126" s="46"/>
      <c r="X126" s="46"/>
    </row>
    <row r="127" spans="1:24" s="29" customFormat="1" ht="87" customHeight="1">
      <c r="A127" s="21"/>
      <c r="B127" s="22"/>
      <c r="C127" s="16"/>
      <c r="D127" s="16"/>
      <c r="E127" s="40"/>
      <c r="F127" s="3" t="s">
        <v>52</v>
      </c>
      <c r="G127" s="1">
        <f t="shared" si="37"/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65"/>
      <c r="P127" s="49"/>
      <c r="Q127" s="49"/>
      <c r="R127" s="47"/>
      <c r="S127" s="47"/>
      <c r="T127" s="47"/>
      <c r="U127" s="47"/>
      <c r="V127" s="47"/>
      <c r="W127" s="47"/>
      <c r="X127" s="47"/>
    </row>
    <row r="128" spans="1:24" s="29" customFormat="1" ht="45.75" customHeight="1">
      <c r="A128" s="56" t="s">
        <v>116</v>
      </c>
      <c r="B128" s="60" t="s">
        <v>148</v>
      </c>
      <c r="C128" s="39">
        <v>2020</v>
      </c>
      <c r="D128" s="39">
        <v>2025</v>
      </c>
      <c r="E128" s="40" t="s">
        <v>29</v>
      </c>
      <c r="F128" s="18" t="s">
        <v>20</v>
      </c>
      <c r="G128" s="1">
        <f t="shared" si="37"/>
        <v>193200</v>
      </c>
      <c r="H128" s="1">
        <v>0</v>
      </c>
      <c r="I128" s="1">
        <v>0</v>
      </c>
      <c r="J128" s="1">
        <f>J129+J130</f>
        <v>193200</v>
      </c>
      <c r="K128" s="1">
        <v>0</v>
      </c>
      <c r="L128" s="1">
        <v>0</v>
      </c>
      <c r="M128" s="1">
        <v>0</v>
      </c>
      <c r="N128" s="1">
        <v>0</v>
      </c>
      <c r="O128" s="63" t="s">
        <v>118</v>
      </c>
      <c r="P128" s="49" t="s">
        <v>9</v>
      </c>
      <c r="Q128" s="49">
        <v>1</v>
      </c>
      <c r="R128" s="45">
        <v>0</v>
      </c>
      <c r="S128" s="45">
        <v>0</v>
      </c>
      <c r="T128" s="45">
        <v>1</v>
      </c>
      <c r="U128" s="45">
        <v>1</v>
      </c>
      <c r="V128" s="45">
        <v>0</v>
      </c>
      <c r="W128" s="45">
        <v>0</v>
      </c>
      <c r="X128" s="45">
        <v>0</v>
      </c>
    </row>
    <row r="129" spans="1:24" s="29" customFormat="1" ht="66" customHeight="1">
      <c r="A129" s="57"/>
      <c r="B129" s="61"/>
      <c r="C129" s="40"/>
      <c r="D129" s="40"/>
      <c r="E129" s="40"/>
      <c r="F129" s="3" t="s">
        <v>53</v>
      </c>
      <c r="G129" s="1">
        <v>0</v>
      </c>
      <c r="H129" s="1">
        <v>0</v>
      </c>
      <c r="I129" s="1">
        <v>0</v>
      </c>
      <c r="J129" s="1">
        <v>193200</v>
      </c>
      <c r="K129" s="1">
        <v>0</v>
      </c>
      <c r="L129" s="1">
        <v>0</v>
      </c>
      <c r="M129" s="1">
        <v>0</v>
      </c>
      <c r="N129" s="1">
        <v>0</v>
      </c>
      <c r="O129" s="64"/>
      <c r="P129" s="49"/>
      <c r="Q129" s="49"/>
      <c r="R129" s="46"/>
      <c r="S129" s="46"/>
      <c r="T129" s="46"/>
      <c r="U129" s="46"/>
      <c r="V129" s="46"/>
      <c r="W129" s="46"/>
      <c r="X129" s="46"/>
    </row>
    <row r="130" spans="1:24" s="29" customFormat="1" ht="89.25" customHeight="1">
      <c r="A130" s="58"/>
      <c r="B130" s="62"/>
      <c r="C130" s="41"/>
      <c r="D130" s="41"/>
      <c r="E130" s="40"/>
      <c r="F130" s="3" t="s">
        <v>52</v>
      </c>
      <c r="G130" s="1">
        <f t="shared" si="37"/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65"/>
      <c r="P130" s="49"/>
      <c r="Q130" s="49"/>
      <c r="R130" s="47"/>
      <c r="S130" s="47"/>
      <c r="T130" s="47"/>
      <c r="U130" s="47"/>
      <c r="V130" s="47"/>
      <c r="W130" s="47"/>
      <c r="X130" s="47"/>
    </row>
    <row r="131" spans="1:24" s="29" customFormat="1" ht="45.75" customHeight="1">
      <c r="A131" s="56" t="s">
        <v>131</v>
      </c>
      <c r="B131" s="61" t="s">
        <v>149</v>
      </c>
      <c r="C131" s="39">
        <v>2020</v>
      </c>
      <c r="D131" s="39">
        <v>2025</v>
      </c>
      <c r="E131" s="40" t="s">
        <v>29</v>
      </c>
      <c r="F131" s="18" t="s">
        <v>20</v>
      </c>
      <c r="G131" s="1">
        <f>SUM(H131:N131)</f>
        <v>4214681.5600000005</v>
      </c>
      <c r="H131" s="1">
        <v>0</v>
      </c>
      <c r="I131" s="1">
        <v>0</v>
      </c>
      <c r="J131" s="1">
        <f>J132+J133</f>
        <v>2193195.16</v>
      </c>
      <c r="K131" s="1">
        <f>K132+K133</f>
        <v>2021486.4</v>
      </c>
      <c r="L131" s="1">
        <v>0</v>
      </c>
      <c r="M131" s="1">
        <v>0</v>
      </c>
      <c r="N131" s="1">
        <v>0</v>
      </c>
      <c r="O131" s="66" t="s">
        <v>128</v>
      </c>
      <c r="P131" s="42" t="s">
        <v>9</v>
      </c>
      <c r="Q131" s="39">
        <v>1</v>
      </c>
      <c r="R131" s="39">
        <v>0</v>
      </c>
      <c r="S131" s="39">
        <v>0</v>
      </c>
      <c r="T131" s="39">
        <v>1</v>
      </c>
      <c r="U131" s="39">
        <v>0</v>
      </c>
      <c r="V131" s="39">
        <v>0</v>
      </c>
      <c r="W131" s="39">
        <v>0</v>
      </c>
      <c r="X131" s="39">
        <v>0</v>
      </c>
    </row>
    <row r="132" spans="1:24" s="29" customFormat="1" ht="60" customHeight="1">
      <c r="A132" s="57"/>
      <c r="B132" s="61"/>
      <c r="C132" s="40"/>
      <c r="D132" s="40"/>
      <c r="E132" s="40"/>
      <c r="F132" s="3" t="s">
        <v>53</v>
      </c>
      <c r="G132" s="1">
        <f>SUM(H132:N132)</f>
        <v>4214681.5600000005</v>
      </c>
      <c r="H132" s="1">
        <v>0</v>
      </c>
      <c r="I132" s="1">
        <v>0</v>
      </c>
      <c r="J132" s="1">
        <v>2193195.16</v>
      </c>
      <c r="K132" s="1">
        <v>2021486.4</v>
      </c>
      <c r="L132" s="1">
        <v>0</v>
      </c>
      <c r="M132" s="1">
        <v>0</v>
      </c>
      <c r="N132" s="1">
        <v>0</v>
      </c>
      <c r="O132" s="67"/>
      <c r="P132" s="42"/>
      <c r="Q132" s="40"/>
      <c r="R132" s="40"/>
      <c r="S132" s="40"/>
      <c r="T132" s="40"/>
      <c r="U132" s="40"/>
      <c r="V132" s="40"/>
      <c r="W132" s="40"/>
      <c r="X132" s="40"/>
    </row>
    <row r="133" spans="1:24" s="29" customFormat="1" ht="89.25" customHeight="1">
      <c r="A133" s="58"/>
      <c r="B133" s="62"/>
      <c r="C133" s="41"/>
      <c r="D133" s="41"/>
      <c r="E133" s="41"/>
      <c r="F133" s="3" t="s">
        <v>52</v>
      </c>
      <c r="G133" s="1">
        <f>SUM(H133:N133)</f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68"/>
      <c r="P133" s="42"/>
      <c r="Q133" s="41"/>
      <c r="R133" s="41"/>
      <c r="S133" s="41"/>
      <c r="T133" s="41"/>
      <c r="U133" s="41"/>
      <c r="V133" s="41"/>
      <c r="W133" s="41"/>
      <c r="X133" s="41"/>
    </row>
    <row r="134" spans="1:24" s="29" customFormat="1" ht="38.25" customHeight="1">
      <c r="A134" s="56" t="s">
        <v>142</v>
      </c>
      <c r="B134" s="60" t="s">
        <v>150</v>
      </c>
      <c r="C134" s="39">
        <v>2020</v>
      </c>
      <c r="D134" s="39">
        <v>2025</v>
      </c>
      <c r="E134" s="40" t="s">
        <v>29</v>
      </c>
      <c r="F134" s="18" t="s">
        <v>20</v>
      </c>
      <c r="G134" s="1">
        <f>J134</f>
        <v>22222222.219999999</v>
      </c>
      <c r="H134" s="1">
        <v>0</v>
      </c>
      <c r="I134" s="1">
        <v>0</v>
      </c>
      <c r="J134" s="1">
        <f>J135+J136</f>
        <v>22222222.219999999</v>
      </c>
      <c r="K134" s="1">
        <v>0</v>
      </c>
      <c r="L134" s="1">
        <v>0</v>
      </c>
      <c r="M134" s="1">
        <v>0</v>
      </c>
      <c r="N134" s="1">
        <v>0</v>
      </c>
      <c r="O134" s="42" t="s">
        <v>120</v>
      </c>
      <c r="P134" s="42" t="s">
        <v>9</v>
      </c>
      <c r="Q134" s="39">
        <v>1</v>
      </c>
      <c r="R134" s="39">
        <v>0</v>
      </c>
      <c r="S134" s="39">
        <v>0</v>
      </c>
      <c r="T134" s="39">
        <v>1</v>
      </c>
      <c r="U134" s="39">
        <v>0</v>
      </c>
      <c r="V134" s="39">
        <v>0</v>
      </c>
      <c r="W134" s="39">
        <v>0</v>
      </c>
      <c r="X134" s="39">
        <v>0</v>
      </c>
    </row>
    <row r="135" spans="1:24" s="29" customFormat="1" ht="69" customHeight="1">
      <c r="A135" s="57"/>
      <c r="B135" s="61"/>
      <c r="C135" s="40"/>
      <c r="D135" s="40"/>
      <c r="E135" s="40"/>
      <c r="F135" s="3" t="s">
        <v>53</v>
      </c>
      <c r="G135" s="1">
        <f>J135</f>
        <v>222222.22</v>
      </c>
      <c r="H135" s="1">
        <v>0</v>
      </c>
      <c r="I135" s="1">
        <v>0</v>
      </c>
      <c r="J135" s="1">
        <v>222222.22</v>
      </c>
      <c r="K135" s="1">
        <v>0</v>
      </c>
      <c r="L135" s="1">
        <v>0</v>
      </c>
      <c r="M135" s="1">
        <v>0</v>
      </c>
      <c r="N135" s="1">
        <v>0</v>
      </c>
      <c r="O135" s="42"/>
      <c r="P135" s="42"/>
      <c r="Q135" s="40"/>
      <c r="R135" s="40"/>
      <c r="S135" s="40"/>
      <c r="T135" s="40"/>
      <c r="U135" s="40"/>
      <c r="V135" s="40"/>
      <c r="W135" s="40"/>
      <c r="X135" s="40"/>
    </row>
    <row r="136" spans="1:24" s="29" customFormat="1" ht="51" customHeight="1">
      <c r="A136" s="58"/>
      <c r="B136" s="62"/>
      <c r="C136" s="41"/>
      <c r="D136" s="41"/>
      <c r="E136" s="41"/>
      <c r="F136" s="3" t="s">
        <v>52</v>
      </c>
      <c r="G136" s="1">
        <v>0</v>
      </c>
      <c r="H136" s="1">
        <v>0</v>
      </c>
      <c r="I136" s="1">
        <v>0</v>
      </c>
      <c r="J136" s="1">
        <v>22000000</v>
      </c>
      <c r="K136" s="1">
        <v>0</v>
      </c>
      <c r="L136" s="1">
        <v>0</v>
      </c>
      <c r="M136" s="1">
        <v>0</v>
      </c>
      <c r="N136" s="1">
        <v>0</v>
      </c>
      <c r="O136" s="42"/>
      <c r="P136" s="42"/>
      <c r="Q136" s="41"/>
      <c r="R136" s="41"/>
      <c r="S136" s="41"/>
      <c r="T136" s="41"/>
      <c r="U136" s="41"/>
      <c r="V136" s="41"/>
      <c r="W136" s="41"/>
      <c r="X136" s="41"/>
    </row>
    <row r="137" spans="1:24" s="29" customFormat="1" ht="65.25" customHeight="1">
      <c r="A137" s="56" t="s">
        <v>143</v>
      </c>
      <c r="B137" s="60" t="s">
        <v>151</v>
      </c>
      <c r="C137" s="39">
        <v>2020</v>
      </c>
      <c r="D137" s="39">
        <v>2025</v>
      </c>
      <c r="E137" s="40" t="s">
        <v>29</v>
      </c>
      <c r="F137" s="18" t="s">
        <v>20</v>
      </c>
      <c r="G137" s="1">
        <f>H137+I137+J137+K137+L137+N137</f>
        <v>25000000</v>
      </c>
      <c r="H137" s="1">
        <v>0</v>
      </c>
      <c r="I137" s="1">
        <v>0</v>
      </c>
      <c r="J137" s="1">
        <f>J138+J139</f>
        <v>25000000</v>
      </c>
      <c r="K137" s="1">
        <v>0</v>
      </c>
      <c r="L137" s="1">
        <v>0</v>
      </c>
      <c r="M137" s="1">
        <v>0</v>
      </c>
      <c r="N137" s="1">
        <v>0</v>
      </c>
      <c r="O137" s="63" t="s">
        <v>144</v>
      </c>
      <c r="P137" s="39" t="s">
        <v>9</v>
      </c>
      <c r="Q137" s="39">
        <v>1</v>
      </c>
      <c r="R137" s="39">
        <v>0</v>
      </c>
      <c r="S137" s="39">
        <v>0</v>
      </c>
      <c r="T137" s="39">
        <v>1</v>
      </c>
      <c r="U137" s="39">
        <v>0</v>
      </c>
      <c r="V137" s="39">
        <v>0</v>
      </c>
      <c r="W137" s="39">
        <v>0</v>
      </c>
      <c r="X137" s="39">
        <v>0</v>
      </c>
    </row>
    <row r="138" spans="1:24" s="29" customFormat="1" ht="65.25" customHeight="1">
      <c r="A138" s="57"/>
      <c r="B138" s="61"/>
      <c r="C138" s="40"/>
      <c r="D138" s="40"/>
      <c r="E138" s="40"/>
      <c r="F138" s="3" t="s">
        <v>53</v>
      </c>
      <c r="G138" s="1">
        <f>H138+I138+J138+K138+L138+N138</f>
        <v>250000</v>
      </c>
      <c r="H138" s="1">
        <v>0</v>
      </c>
      <c r="I138" s="1">
        <v>0</v>
      </c>
      <c r="J138" s="1">
        <v>250000</v>
      </c>
      <c r="K138" s="1">
        <v>0</v>
      </c>
      <c r="L138" s="1">
        <v>0</v>
      </c>
      <c r="M138" s="1">
        <v>0</v>
      </c>
      <c r="N138" s="1">
        <v>0</v>
      </c>
      <c r="O138" s="64"/>
      <c r="P138" s="40"/>
      <c r="Q138" s="40"/>
      <c r="R138" s="40"/>
      <c r="S138" s="40"/>
      <c r="T138" s="40"/>
      <c r="U138" s="40"/>
      <c r="V138" s="40"/>
      <c r="W138" s="40"/>
      <c r="X138" s="40"/>
    </row>
    <row r="139" spans="1:24" s="29" customFormat="1" ht="128.25" customHeight="1">
      <c r="A139" s="58"/>
      <c r="B139" s="62"/>
      <c r="C139" s="41"/>
      <c r="D139" s="41"/>
      <c r="E139" s="41"/>
      <c r="F139" s="3" t="s">
        <v>52</v>
      </c>
      <c r="G139" s="1">
        <f>H139+I139+J139+K139+L139+N139</f>
        <v>24750000</v>
      </c>
      <c r="H139" s="1">
        <v>0</v>
      </c>
      <c r="I139" s="1">
        <v>0</v>
      </c>
      <c r="J139" s="1">
        <v>24750000</v>
      </c>
      <c r="K139" s="1">
        <v>0</v>
      </c>
      <c r="L139" s="1">
        <v>0</v>
      </c>
      <c r="M139" s="1">
        <v>0</v>
      </c>
      <c r="N139" s="1">
        <v>0</v>
      </c>
      <c r="O139" s="65"/>
      <c r="P139" s="41"/>
      <c r="Q139" s="41"/>
      <c r="R139" s="41"/>
      <c r="S139" s="41"/>
      <c r="T139" s="41"/>
      <c r="U139" s="41"/>
      <c r="V139" s="41"/>
      <c r="W139" s="41"/>
      <c r="X139" s="41"/>
    </row>
    <row r="140" spans="1:24" s="29" customFormat="1" ht="21" customHeight="1">
      <c r="A140" s="56" t="s">
        <v>156</v>
      </c>
      <c r="B140" s="50" t="s">
        <v>165</v>
      </c>
      <c r="C140" s="39">
        <v>2020</v>
      </c>
      <c r="D140" s="39">
        <v>2025</v>
      </c>
      <c r="E140" s="40" t="s">
        <v>29</v>
      </c>
      <c r="F140" s="18" t="s">
        <v>20</v>
      </c>
      <c r="G140" s="1">
        <f>H140+I140+J140+K140+L140+N140</f>
        <v>58000</v>
      </c>
      <c r="H140" s="1">
        <v>0</v>
      </c>
      <c r="I140" s="1">
        <v>0</v>
      </c>
      <c r="J140" s="1">
        <v>0</v>
      </c>
      <c r="K140" s="1">
        <f>K141+K142</f>
        <v>58000</v>
      </c>
      <c r="L140" s="1">
        <v>0</v>
      </c>
      <c r="M140" s="1">
        <v>0</v>
      </c>
      <c r="N140" s="1">
        <v>0</v>
      </c>
      <c r="O140" s="53" t="s">
        <v>157</v>
      </c>
      <c r="P140" s="39" t="s">
        <v>9</v>
      </c>
      <c r="Q140" s="39">
        <v>0</v>
      </c>
      <c r="R140" s="39">
        <v>0</v>
      </c>
      <c r="S140" s="39">
        <v>0</v>
      </c>
      <c r="T140" s="39">
        <v>1</v>
      </c>
      <c r="U140" s="39">
        <v>1</v>
      </c>
      <c r="V140" s="39">
        <v>0</v>
      </c>
      <c r="W140" s="39">
        <v>0</v>
      </c>
      <c r="X140" s="39">
        <v>0</v>
      </c>
    </row>
    <row r="141" spans="1:24" s="29" customFormat="1" ht="59.25" customHeight="1">
      <c r="A141" s="57"/>
      <c r="B141" s="51"/>
      <c r="C141" s="40"/>
      <c r="D141" s="40"/>
      <c r="E141" s="40"/>
      <c r="F141" s="3" t="s">
        <v>53</v>
      </c>
      <c r="G141" s="1">
        <f>H141+I141+J141+K141+L141+N141</f>
        <v>58000</v>
      </c>
      <c r="H141" s="1">
        <v>0</v>
      </c>
      <c r="I141" s="1">
        <v>0</v>
      </c>
      <c r="J141" s="1">
        <v>0</v>
      </c>
      <c r="K141" s="1">
        <v>58000</v>
      </c>
      <c r="L141" s="1">
        <v>0</v>
      </c>
      <c r="M141" s="1">
        <v>0</v>
      </c>
      <c r="N141" s="1">
        <v>0</v>
      </c>
      <c r="O141" s="54"/>
      <c r="P141" s="40"/>
      <c r="Q141" s="40"/>
      <c r="R141" s="40"/>
      <c r="S141" s="40"/>
      <c r="T141" s="40"/>
      <c r="U141" s="40"/>
      <c r="V141" s="40"/>
      <c r="W141" s="40"/>
      <c r="X141" s="40"/>
    </row>
    <row r="142" spans="1:24" s="29" customFormat="1" ht="55.5" customHeight="1">
      <c r="A142" s="58"/>
      <c r="B142" s="52"/>
      <c r="C142" s="41"/>
      <c r="D142" s="41"/>
      <c r="E142" s="41"/>
      <c r="F142" s="3" t="s">
        <v>52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55"/>
      <c r="P142" s="41"/>
      <c r="Q142" s="41"/>
      <c r="R142" s="41"/>
      <c r="S142" s="41"/>
      <c r="T142" s="41"/>
      <c r="U142" s="41"/>
      <c r="V142" s="41"/>
      <c r="W142" s="41"/>
      <c r="X142" s="41"/>
    </row>
    <row r="143" spans="1:24" s="29" customFormat="1" ht="45" customHeight="1">
      <c r="A143" s="56" t="s">
        <v>161</v>
      </c>
      <c r="B143" s="50" t="s">
        <v>166</v>
      </c>
      <c r="C143" s="39">
        <v>2020</v>
      </c>
      <c r="D143" s="39">
        <v>2025</v>
      </c>
      <c r="E143" s="40" t="s">
        <v>29</v>
      </c>
      <c r="F143" s="18" t="s">
        <v>20</v>
      </c>
      <c r="G143" s="1">
        <f t="shared" ref="G143:G148" si="38">H143+I143+J143+K143+L143+N143</f>
        <v>100000</v>
      </c>
      <c r="H143" s="1">
        <v>0</v>
      </c>
      <c r="I143" s="1">
        <v>0</v>
      </c>
      <c r="J143" s="1">
        <v>0</v>
      </c>
      <c r="K143" s="1">
        <f>K144+K145</f>
        <v>100000</v>
      </c>
      <c r="L143" s="1">
        <v>0</v>
      </c>
      <c r="M143" s="1">
        <v>0</v>
      </c>
      <c r="N143" s="1">
        <v>0</v>
      </c>
      <c r="O143" s="75" t="s">
        <v>160</v>
      </c>
      <c r="P143" s="42" t="s">
        <v>9</v>
      </c>
      <c r="Q143" s="42">
        <v>2</v>
      </c>
      <c r="R143" s="42">
        <v>0</v>
      </c>
      <c r="S143" s="42">
        <v>0</v>
      </c>
      <c r="T143" s="42">
        <v>0</v>
      </c>
      <c r="U143" s="88">
        <v>2</v>
      </c>
      <c r="V143" s="42">
        <v>0</v>
      </c>
      <c r="W143" s="42">
        <v>0</v>
      </c>
      <c r="X143" s="42">
        <v>0</v>
      </c>
    </row>
    <row r="144" spans="1:24" s="29" customFormat="1" ht="67.5" customHeight="1">
      <c r="A144" s="57"/>
      <c r="B144" s="51"/>
      <c r="C144" s="40"/>
      <c r="D144" s="40"/>
      <c r="E144" s="40"/>
      <c r="F144" s="3" t="s">
        <v>53</v>
      </c>
      <c r="G144" s="1">
        <f t="shared" si="38"/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75"/>
      <c r="P144" s="42"/>
      <c r="Q144" s="42"/>
      <c r="R144" s="42"/>
      <c r="S144" s="42"/>
      <c r="T144" s="42"/>
      <c r="U144" s="88"/>
      <c r="V144" s="42"/>
      <c r="W144" s="42"/>
      <c r="X144" s="42"/>
    </row>
    <row r="145" spans="1:24" s="29" customFormat="1" ht="55.5" customHeight="1">
      <c r="A145" s="58"/>
      <c r="B145" s="52"/>
      <c r="C145" s="41"/>
      <c r="D145" s="41"/>
      <c r="E145" s="41"/>
      <c r="F145" s="3" t="s">
        <v>52</v>
      </c>
      <c r="G145" s="1">
        <f t="shared" si="38"/>
        <v>100000</v>
      </c>
      <c r="H145" s="1">
        <v>0</v>
      </c>
      <c r="I145" s="1">
        <v>0</v>
      </c>
      <c r="J145" s="1">
        <v>0</v>
      </c>
      <c r="K145" s="1">
        <v>100000</v>
      </c>
      <c r="L145" s="1">
        <v>0</v>
      </c>
      <c r="M145" s="1">
        <v>0</v>
      </c>
      <c r="N145" s="1">
        <v>0</v>
      </c>
      <c r="O145" s="75"/>
      <c r="P145" s="42"/>
      <c r="Q145" s="42"/>
      <c r="R145" s="42"/>
      <c r="S145" s="42"/>
      <c r="T145" s="42"/>
      <c r="U145" s="88"/>
      <c r="V145" s="42"/>
      <c r="W145" s="42"/>
      <c r="X145" s="42"/>
    </row>
    <row r="146" spans="1:24" s="29" customFormat="1" ht="27.75" customHeight="1">
      <c r="A146" s="20" t="s">
        <v>162</v>
      </c>
      <c r="B146" s="50" t="s">
        <v>167</v>
      </c>
      <c r="C146" s="39">
        <v>2020</v>
      </c>
      <c r="D146" s="39">
        <v>2025</v>
      </c>
      <c r="E146" s="40" t="s">
        <v>29</v>
      </c>
      <c r="F146" s="18" t="s">
        <v>20</v>
      </c>
      <c r="G146" s="1">
        <f t="shared" si="38"/>
        <v>0</v>
      </c>
      <c r="H146" s="1">
        <f>H147+H148</f>
        <v>0</v>
      </c>
      <c r="I146" s="1">
        <f>I147+I148</f>
        <v>0</v>
      </c>
      <c r="J146" s="1">
        <f>J147+J148</f>
        <v>0</v>
      </c>
      <c r="K146" s="1">
        <f>K147+K148</f>
        <v>0</v>
      </c>
      <c r="L146" s="1">
        <f>L148+L147</f>
        <v>0</v>
      </c>
      <c r="M146" s="1">
        <f>M147+M148</f>
        <v>0</v>
      </c>
      <c r="N146" s="1">
        <f>N147+N148</f>
        <v>0</v>
      </c>
      <c r="O146" s="53" t="s">
        <v>46</v>
      </c>
      <c r="P146" s="39" t="s">
        <v>9</v>
      </c>
      <c r="Q146" s="39">
        <v>1</v>
      </c>
      <c r="R146" s="39">
        <v>0</v>
      </c>
      <c r="S146" s="39">
        <v>0</v>
      </c>
      <c r="T146" s="39">
        <v>0</v>
      </c>
      <c r="U146" s="39">
        <v>0</v>
      </c>
      <c r="V146" s="39">
        <v>1</v>
      </c>
      <c r="W146" s="39">
        <v>0</v>
      </c>
      <c r="X146" s="39">
        <v>0</v>
      </c>
    </row>
    <row r="147" spans="1:24" s="29" customFormat="1" ht="66.75" customHeight="1">
      <c r="A147" s="20"/>
      <c r="B147" s="51"/>
      <c r="C147" s="40"/>
      <c r="D147" s="40"/>
      <c r="E147" s="40"/>
      <c r="F147" s="3" t="s">
        <v>53</v>
      </c>
      <c r="G147" s="1">
        <f t="shared" si="38"/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54"/>
      <c r="P147" s="40"/>
      <c r="Q147" s="40"/>
      <c r="R147" s="40"/>
      <c r="S147" s="40"/>
      <c r="T147" s="40"/>
      <c r="U147" s="40"/>
      <c r="V147" s="40"/>
      <c r="W147" s="40"/>
      <c r="X147" s="40"/>
    </row>
    <row r="148" spans="1:24" s="29" customFormat="1" ht="89.25" customHeight="1">
      <c r="A148" s="20"/>
      <c r="B148" s="52"/>
      <c r="C148" s="41"/>
      <c r="D148" s="41"/>
      <c r="E148" s="41"/>
      <c r="F148" s="3" t="s">
        <v>52</v>
      </c>
      <c r="G148" s="1">
        <f t="shared" si="38"/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55"/>
      <c r="P148" s="41"/>
      <c r="Q148" s="41"/>
      <c r="R148" s="41"/>
      <c r="S148" s="41"/>
      <c r="T148" s="41"/>
      <c r="U148" s="41"/>
      <c r="V148" s="41"/>
      <c r="W148" s="41"/>
      <c r="X148" s="41"/>
    </row>
    <row r="149" spans="1:24" s="29" customFormat="1" ht="21.75" customHeight="1">
      <c r="A149" s="56" t="s">
        <v>47</v>
      </c>
      <c r="B149" s="63" t="s">
        <v>59</v>
      </c>
      <c r="C149" s="39">
        <v>2020</v>
      </c>
      <c r="D149" s="39">
        <v>2025</v>
      </c>
      <c r="E149" s="39" t="s">
        <v>29</v>
      </c>
      <c r="F149" s="3" t="s">
        <v>20</v>
      </c>
      <c r="G149" s="1">
        <f>SUM(H149:N149)</f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43" t="s">
        <v>5</v>
      </c>
      <c r="P149" s="43" t="s">
        <v>5</v>
      </c>
      <c r="Q149" s="43" t="s">
        <v>5</v>
      </c>
      <c r="R149" s="43" t="s">
        <v>5</v>
      </c>
      <c r="S149" s="43" t="s">
        <v>5</v>
      </c>
      <c r="T149" s="43" t="s">
        <v>5</v>
      </c>
      <c r="U149" s="43" t="s">
        <v>5</v>
      </c>
      <c r="V149" s="43" t="s">
        <v>5</v>
      </c>
      <c r="W149" s="43" t="s">
        <v>5</v>
      </c>
      <c r="X149" s="43" t="s">
        <v>5</v>
      </c>
    </row>
    <row r="150" spans="1:24" s="29" customFormat="1" ht="59.25" customHeight="1">
      <c r="A150" s="57"/>
      <c r="B150" s="64"/>
      <c r="C150" s="40"/>
      <c r="D150" s="40"/>
      <c r="E150" s="40"/>
      <c r="F150" s="3" t="s">
        <v>53</v>
      </c>
      <c r="G150" s="1">
        <f>H150+I150+J150+K150+L150+N150</f>
        <v>0</v>
      </c>
      <c r="H150" s="1">
        <v>0</v>
      </c>
      <c r="I150" s="1">
        <v>0</v>
      </c>
      <c r="J150" s="1">
        <v>0</v>
      </c>
      <c r="K150" s="1">
        <v>0</v>
      </c>
      <c r="L150" s="1">
        <f>L153</f>
        <v>0</v>
      </c>
      <c r="M150" s="1">
        <f>M153</f>
        <v>0</v>
      </c>
      <c r="N150" s="1">
        <f>N153</f>
        <v>0</v>
      </c>
      <c r="O150" s="44"/>
      <c r="P150" s="44"/>
      <c r="Q150" s="44"/>
      <c r="R150" s="44"/>
      <c r="S150" s="44"/>
      <c r="T150" s="44"/>
      <c r="U150" s="44"/>
      <c r="V150" s="44"/>
      <c r="W150" s="44"/>
      <c r="X150" s="44"/>
    </row>
    <row r="151" spans="1:24" s="29" customFormat="1" ht="98.25" customHeight="1">
      <c r="A151" s="57"/>
      <c r="B151" s="65"/>
      <c r="C151" s="40"/>
      <c r="D151" s="40"/>
      <c r="E151" s="40"/>
      <c r="F151" s="3" t="s">
        <v>52</v>
      </c>
      <c r="G151" s="1">
        <f>H151+I151+J151+K151+L151+N151</f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44"/>
      <c r="P151" s="44"/>
      <c r="Q151" s="44"/>
      <c r="R151" s="44"/>
      <c r="S151" s="44"/>
      <c r="T151" s="44"/>
      <c r="U151" s="44"/>
      <c r="V151" s="44"/>
      <c r="W151" s="44"/>
      <c r="X151" s="44"/>
    </row>
    <row r="152" spans="1:24" s="29" customFormat="1" ht="23.25" customHeight="1">
      <c r="A152" s="56" t="s">
        <v>48</v>
      </c>
      <c r="B152" s="63" t="s">
        <v>49</v>
      </c>
      <c r="C152" s="39">
        <v>2020</v>
      </c>
      <c r="D152" s="39">
        <v>2025</v>
      </c>
      <c r="E152" s="39" t="s">
        <v>29</v>
      </c>
      <c r="F152" s="3" t="s">
        <v>20</v>
      </c>
      <c r="G152" s="1">
        <f>H152+I152+J152+K152+L152+N152</f>
        <v>0</v>
      </c>
      <c r="H152" s="1">
        <f t="shared" ref="H152:N152" si="39">H153+H154</f>
        <v>0</v>
      </c>
      <c r="I152" s="1">
        <f t="shared" si="39"/>
        <v>0</v>
      </c>
      <c r="J152" s="1">
        <f t="shared" si="39"/>
        <v>0</v>
      </c>
      <c r="K152" s="1">
        <f t="shared" si="39"/>
        <v>0</v>
      </c>
      <c r="L152" s="1">
        <f t="shared" si="39"/>
        <v>0</v>
      </c>
      <c r="M152" s="1">
        <f>M153+M154</f>
        <v>0</v>
      </c>
      <c r="N152" s="1">
        <f t="shared" si="39"/>
        <v>0</v>
      </c>
      <c r="O152" s="43" t="s">
        <v>5</v>
      </c>
      <c r="P152" s="43" t="s">
        <v>5</v>
      </c>
      <c r="Q152" s="43" t="s">
        <v>5</v>
      </c>
      <c r="R152" s="43" t="s">
        <v>5</v>
      </c>
      <c r="S152" s="43" t="s">
        <v>5</v>
      </c>
      <c r="T152" s="43" t="s">
        <v>5</v>
      </c>
      <c r="U152" s="43" t="s">
        <v>5</v>
      </c>
      <c r="V152" s="43" t="s">
        <v>5</v>
      </c>
      <c r="W152" s="43" t="s">
        <v>5</v>
      </c>
      <c r="X152" s="43" t="s">
        <v>5</v>
      </c>
    </row>
    <row r="153" spans="1:24" s="29" customFormat="1" ht="60.75" customHeight="1">
      <c r="A153" s="57"/>
      <c r="B153" s="64"/>
      <c r="C153" s="40"/>
      <c r="D153" s="40"/>
      <c r="E153" s="40"/>
      <c r="F153" s="3" t="s">
        <v>53</v>
      </c>
      <c r="G153" s="1">
        <f>H153+I153+J153+K153+L153+N153</f>
        <v>0</v>
      </c>
      <c r="H153" s="1">
        <v>0</v>
      </c>
      <c r="I153" s="1">
        <v>0</v>
      </c>
      <c r="J153" s="1">
        <v>0</v>
      </c>
      <c r="K153" s="1">
        <v>0</v>
      </c>
      <c r="L153" s="1">
        <f>L156</f>
        <v>0</v>
      </c>
      <c r="M153" s="1">
        <f>M156</f>
        <v>0</v>
      </c>
      <c r="N153" s="1">
        <f>N156</f>
        <v>0</v>
      </c>
      <c r="O153" s="44"/>
      <c r="P153" s="44"/>
      <c r="Q153" s="44"/>
      <c r="R153" s="44"/>
      <c r="S153" s="44"/>
      <c r="T153" s="44"/>
      <c r="U153" s="44"/>
      <c r="V153" s="44"/>
      <c r="W153" s="44"/>
      <c r="X153" s="44"/>
    </row>
    <row r="154" spans="1:24" s="29" customFormat="1" ht="56.25" customHeight="1">
      <c r="A154" s="57"/>
      <c r="B154" s="64"/>
      <c r="C154" s="40"/>
      <c r="D154" s="40"/>
      <c r="E154" s="40"/>
      <c r="F154" s="3" t="s">
        <v>52</v>
      </c>
      <c r="G154" s="1"/>
      <c r="H154" s="1"/>
      <c r="I154" s="1"/>
      <c r="J154" s="1"/>
      <c r="K154" s="1"/>
      <c r="L154" s="1"/>
      <c r="M154" s="1"/>
      <c r="N154" s="1"/>
      <c r="O154" s="44"/>
      <c r="P154" s="44"/>
      <c r="Q154" s="44"/>
      <c r="R154" s="44"/>
      <c r="S154" s="44"/>
      <c r="T154" s="44"/>
      <c r="U154" s="44"/>
      <c r="V154" s="44"/>
      <c r="W154" s="44"/>
      <c r="X154" s="44"/>
    </row>
    <row r="155" spans="1:24" s="29" customFormat="1" ht="23.25" customHeight="1">
      <c r="A155" s="56" t="s">
        <v>155</v>
      </c>
      <c r="B155" s="60" t="s">
        <v>86</v>
      </c>
      <c r="C155" s="39">
        <v>2020</v>
      </c>
      <c r="D155" s="39">
        <v>2025</v>
      </c>
      <c r="E155" s="39" t="s">
        <v>29</v>
      </c>
      <c r="F155" s="3" t="s">
        <v>20</v>
      </c>
      <c r="G155" s="1">
        <f>H155+I155+J155+K155+L155+N155</f>
        <v>0</v>
      </c>
      <c r="H155" s="4">
        <f>H156</f>
        <v>0</v>
      </c>
      <c r="I155" s="2">
        <f t="shared" ref="I155:N155" si="40">I156+I157</f>
        <v>0</v>
      </c>
      <c r="J155" s="2">
        <f t="shared" si="40"/>
        <v>0</v>
      </c>
      <c r="K155" s="2">
        <f t="shared" si="40"/>
        <v>0</v>
      </c>
      <c r="L155" s="2">
        <f t="shared" si="40"/>
        <v>0</v>
      </c>
      <c r="M155" s="2">
        <f t="shared" si="40"/>
        <v>0</v>
      </c>
      <c r="N155" s="2">
        <f t="shared" si="40"/>
        <v>0</v>
      </c>
      <c r="O155" s="42" t="s">
        <v>51</v>
      </c>
      <c r="P155" s="42" t="s">
        <v>9</v>
      </c>
      <c r="Q155" s="59">
        <v>1</v>
      </c>
      <c r="R155" s="42">
        <v>0</v>
      </c>
      <c r="S155" s="42">
        <v>0</v>
      </c>
      <c r="T155" s="42">
        <v>0</v>
      </c>
      <c r="U155" s="39">
        <v>1</v>
      </c>
      <c r="V155" s="42">
        <v>0</v>
      </c>
      <c r="W155" s="42">
        <v>0</v>
      </c>
      <c r="X155" s="42">
        <v>0</v>
      </c>
    </row>
    <row r="156" spans="1:24" s="29" customFormat="1" ht="57" customHeight="1">
      <c r="A156" s="57"/>
      <c r="B156" s="61"/>
      <c r="C156" s="40"/>
      <c r="D156" s="40"/>
      <c r="E156" s="40"/>
      <c r="F156" s="3" t="s">
        <v>53</v>
      </c>
      <c r="G156" s="1">
        <f>H156+I156+J156+K156+L156+N156</f>
        <v>0</v>
      </c>
      <c r="H156" s="1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42"/>
      <c r="P156" s="42"/>
      <c r="Q156" s="59"/>
      <c r="R156" s="42"/>
      <c r="S156" s="42"/>
      <c r="T156" s="42"/>
      <c r="U156" s="40"/>
      <c r="V156" s="42"/>
      <c r="W156" s="42"/>
      <c r="X156" s="42"/>
    </row>
    <row r="157" spans="1:24" s="29" customFormat="1" ht="41.45" customHeight="1">
      <c r="A157" s="57"/>
      <c r="B157" s="61"/>
      <c r="C157" s="40"/>
      <c r="D157" s="40"/>
      <c r="E157" s="40"/>
      <c r="F157" s="3" t="s">
        <v>52</v>
      </c>
      <c r="G157" s="1">
        <f>H157+I157+J157+K157+L157+N157</f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42"/>
      <c r="P157" s="42"/>
      <c r="Q157" s="59"/>
      <c r="R157" s="42"/>
      <c r="S157" s="42"/>
      <c r="T157" s="42"/>
      <c r="U157" s="41"/>
      <c r="V157" s="42"/>
      <c r="W157" s="42"/>
      <c r="X157" s="42"/>
    </row>
    <row r="158" spans="1:24" s="29" customFormat="1" ht="27" customHeight="1">
      <c r="A158" s="19" t="s">
        <v>50</v>
      </c>
      <c r="B158" s="60" t="s">
        <v>87</v>
      </c>
      <c r="C158" s="39">
        <v>2020</v>
      </c>
      <c r="D158" s="39">
        <v>2025</v>
      </c>
      <c r="E158" s="39" t="s">
        <v>29</v>
      </c>
      <c r="F158" s="3" t="s">
        <v>20</v>
      </c>
      <c r="G158" s="1">
        <f>G159+G160</f>
        <v>0</v>
      </c>
      <c r="H158" s="4">
        <f>H159</f>
        <v>0</v>
      </c>
      <c r="I158" s="2">
        <f t="shared" ref="I158:N158" si="41">I159+I160</f>
        <v>0</v>
      </c>
      <c r="J158" s="2">
        <f t="shared" si="41"/>
        <v>0</v>
      </c>
      <c r="K158" s="2">
        <f t="shared" si="41"/>
        <v>0</v>
      </c>
      <c r="L158" s="2">
        <f t="shared" si="41"/>
        <v>0</v>
      </c>
      <c r="M158" s="2">
        <f t="shared" si="41"/>
        <v>0</v>
      </c>
      <c r="N158" s="2">
        <f t="shared" si="41"/>
        <v>0</v>
      </c>
      <c r="O158" s="63" t="s">
        <v>78</v>
      </c>
      <c r="P158" s="39" t="s">
        <v>9</v>
      </c>
      <c r="Q158" s="72">
        <f>T158+U158+X158</f>
        <v>169</v>
      </c>
      <c r="R158" s="39">
        <v>0</v>
      </c>
      <c r="S158" s="39">
        <v>0</v>
      </c>
      <c r="T158" s="39">
        <v>0</v>
      </c>
      <c r="U158" s="39">
        <v>139</v>
      </c>
      <c r="V158" s="39">
        <v>0</v>
      </c>
      <c r="W158" s="39">
        <v>30</v>
      </c>
      <c r="X158" s="39">
        <v>30</v>
      </c>
    </row>
    <row r="159" spans="1:24" s="29" customFormat="1" ht="61.5" customHeight="1">
      <c r="A159" s="20"/>
      <c r="B159" s="61"/>
      <c r="C159" s="40"/>
      <c r="D159" s="40"/>
      <c r="E159" s="40"/>
      <c r="F159" s="3" t="s">
        <v>53</v>
      </c>
      <c r="G159" s="1">
        <f>H159+I159+J159+K159+L159+N159</f>
        <v>0</v>
      </c>
      <c r="H159" s="1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64"/>
      <c r="P159" s="40"/>
      <c r="Q159" s="73"/>
      <c r="R159" s="40"/>
      <c r="S159" s="40"/>
      <c r="T159" s="40"/>
      <c r="U159" s="40"/>
      <c r="V159" s="40"/>
      <c r="W159" s="40"/>
      <c r="X159" s="40"/>
    </row>
    <row r="160" spans="1:24" s="29" customFormat="1" ht="54" customHeight="1">
      <c r="A160" s="21"/>
      <c r="B160" s="62"/>
      <c r="C160" s="41"/>
      <c r="D160" s="41"/>
      <c r="E160" s="41"/>
      <c r="F160" s="3" t="s">
        <v>52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65"/>
      <c r="P160" s="41"/>
      <c r="Q160" s="74"/>
      <c r="R160" s="41"/>
      <c r="S160" s="41"/>
      <c r="T160" s="41"/>
      <c r="U160" s="41"/>
      <c r="V160" s="41"/>
      <c r="W160" s="41"/>
      <c r="X160" s="41"/>
    </row>
    <row r="161" spans="1:24" s="29" customFormat="1" ht="28.5" customHeight="1">
      <c r="A161" s="56" t="s">
        <v>130</v>
      </c>
      <c r="B161" s="63" t="s">
        <v>140</v>
      </c>
      <c r="C161" s="39">
        <v>2020</v>
      </c>
      <c r="D161" s="39">
        <v>2025</v>
      </c>
      <c r="E161" s="39" t="s">
        <v>29</v>
      </c>
      <c r="F161" s="3" t="s">
        <v>20</v>
      </c>
      <c r="G161" s="1">
        <f t="shared" ref="G161:G176" si="42">H161+I161+J161+K161+L161+N161</f>
        <v>5000000</v>
      </c>
      <c r="H161" s="1">
        <v>0</v>
      </c>
      <c r="I161" s="1">
        <v>0</v>
      </c>
      <c r="J161" s="1">
        <f>J162+J163</f>
        <v>5000000</v>
      </c>
      <c r="K161" s="1">
        <v>0</v>
      </c>
      <c r="L161" s="1">
        <v>0</v>
      </c>
      <c r="M161" s="1">
        <v>0</v>
      </c>
      <c r="N161" s="1">
        <v>0</v>
      </c>
      <c r="O161" s="43" t="s">
        <v>5</v>
      </c>
      <c r="P161" s="43" t="s">
        <v>5</v>
      </c>
      <c r="Q161" s="43" t="s">
        <v>5</v>
      </c>
      <c r="R161" s="43" t="s">
        <v>5</v>
      </c>
      <c r="S161" s="43" t="s">
        <v>5</v>
      </c>
      <c r="T161" s="43" t="s">
        <v>5</v>
      </c>
      <c r="U161" s="43" t="s">
        <v>5</v>
      </c>
      <c r="V161" s="43" t="s">
        <v>5</v>
      </c>
      <c r="W161" s="43" t="s">
        <v>5</v>
      </c>
      <c r="X161" s="43" t="s">
        <v>5</v>
      </c>
    </row>
    <row r="162" spans="1:24" s="29" customFormat="1" ht="66" customHeight="1">
      <c r="A162" s="57"/>
      <c r="B162" s="64"/>
      <c r="C162" s="40"/>
      <c r="D162" s="40"/>
      <c r="E162" s="40"/>
      <c r="F162" s="3" t="s">
        <v>53</v>
      </c>
      <c r="G162" s="1">
        <f t="shared" si="42"/>
        <v>0</v>
      </c>
      <c r="H162" s="1">
        <v>0</v>
      </c>
      <c r="I162" s="1">
        <v>0</v>
      </c>
      <c r="J162" s="1">
        <f>J165</f>
        <v>0</v>
      </c>
      <c r="K162" s="1">
        <v>0</v>
      </c>
      <c r="L162" s="1">
        <v>0</v>
      </c>
      <c r="M162" s="1">
        <v>0</v>
      </c>
      <c r="N162" s="1">
        <v>0</v>
      </c>
      <c r="O162" s="44"/>
      <c r="P162" s="44"/>
      <c r="Q162" s="44"/>
      <c r="R162" s="44"/>
      <c r="S162" s="44"/>
      <c r="T162" s="44"/>
      <c r="U162" s="44"/>
      <c r="V162" s="44"/>
      <c r="W162" s="44"/>
      <c r="X162" s="44"/>
    </row>
    <row r="163" spans="1:24" s="29" customFormat="1" ht="87.75" customHeight="1">
      <c r="A163" s="58"/>
      <c r="B163" s="64"/>
      <c r="C163" s="41"/>
      <c r="D163" s="41"/>
      <c r="E163" s="41"/>
      <c r="F163" s="3" t="s">
        <v>52</v>
      </c>
      <c r="G163" s="1">
        <f t="shared" si="42"/>
        <v>5000000</v>
      </c>
      <c r="H163" s="1">
        <v>0</v>
      </c>
      <c r="I163" s="1">
        <v>0</v>
      </c>
      <c r="J163" s="1">
        <f>J166</f>
        <v>5000000</v>
      </c>
      <c r="K163" s="1">
        <v>0</v>
      </c>
      <c r="L163" s="1">
        <v>0</v>
      </c>
      <c r="M163" s="1">
        <v>0</v>
      </c>
      <c r="N163" s="1">
        <v>0</v>
      </c>
      <c r="O163" s="44"/>
      <c r="P163" s="44"/>
      <c r="Q163" s="44"/>
      <c r="R163" s="44"/>
      <c r="S163" s="44"/>
      <c r="T163" s="44"/>
      <c r="U163" s="44"/>
      <c r="V163" s="44"/>
      <c r="W163" s="44"/>
      <c r="X163" s="44"/>
    </row>
    <row r="164" spans="1:24" s="29" customFormat="1" ht="31.5" customHeight="1">
      <c r="A164" s="20" t="s">
        <v>132</v>
      </c>
      <c r="B164" s="63" t="s">
        <v>129</v>
      </c>
      <c r="C164" s="39">
        <v>2020</v>
      </c>
      <c r="D164" s="39">
        <v>2025</v>
      </c>
      <c r="E164" s="40" t="s">
        <v>29</v>
      </c>
      <c r="F164" s="18" t="s">
        <v>20</v>
      </c>
      <c r="G164" s="1">
        <f t="shared" si="42"/>
        <v>5000000</v>
      </c>
      <c r="H164" s="1">
        <v>0</v>
      </c>
      <c r="I164" s="1">
        <v>0</v>
      </c>
      <c r="J164" s="1">
        <f>J165+J166</f>
        <v>5000000</v>
      </c>
      <c r="K164" s="1">
        <v>0</v>
      </c>
      <c r="L164" s="1">
        <v>0</v>
      </c>
      <c r="M164" s="1">
        <v>0</v>
      </c>
      <c r="N164" s="1">
        <v>0</v>
      </c>
      <c r="O164" s="43" t="s">
        <v>5</v>
      </c>
      <c r="P164" s="43" t="s">
        <v>5</v>
      </c>
      <c r="Q164" s="43" t="s">
        <v>5</v>
      </c>
      <c r="R164" s="43" t="s">
        <v>5</v>
      </c>
      <c r="S164" s="43" t="s">
        <v>5</v>
      </c>
      <c r="T164" s="43" t="s">
        <v>5</v>
      </c>
      <c r="U164" s="43" t="s">
        <v>5</v>
      </c>
      <c r="V164" s="43" t="s">
        <v>5</v>
      </c>
      <c r="W164" s="43" t="s">
        <v>5</v>
      </c>
      <c r="X164" s="43" t="s">
        <v>5</v>
      </c>
    </row>
    <row r="165" spans="1:24" s="29" customFormat="1" ht="66" customHeight="1">
      <c r="A165" s="20"/>
      <c r="B165" s="64"/>
      <c r="C165" s="40"/>
      <c r="D165" s="40"/>
      <c r="E165" s="40"/>
      <c r="F165" s="3" t="s">
        <v>53</v>
      </c>
      <c r="G165" s="1">
        <f t="shared" si="42"/>
        <v>0</v>
      </c>
      <c r="H165" s="1">
        <v>0</v>
      </c>
      <c r="I165" s="1">
        <v>0</v>
      </c>
      <c r="J165" s="1">
        <f>J168</f>
        <v>0</v>
      </c>
      <c r="K165" s="1">
        <v>0</v>
      </c>
      <c r="L165" s="1">
        <v>0</v>
      </c>
      <c r="M165" s="1">
        <v>0</v>
      </c>
      <c r="N165" s="1">
        <v>0</v>
      </c>
      <c r="O165" s="44"/>
      <c r="P165" s="44"/>
      <c r="Q165" s="44"/>
      <c r="R165" s="44"/>
      <c r="S165" s="44"/>
      <c r="T165" s="44"/>
      <c r="U165" s="44"/>
      <c r="V165" s="44"/>
      <c r="W165" s="44"/>
      <c r="X165" s="44"/>
    </row>
    <row r="166" spans="1:24" s="29" customFormat="1" ht="54" customHeight="1">
      <c r="A166" s="21"/>
      <c r="B166" s="64"/>
      <c r="C166" s="41"/>
      <c r="D166" s="41"/>
      <c r="E166" s="41"/>
      <c r="F166" s="3" t="s">
        <v>52</v>
      </c>
      <c r="G166" s="1">
        <f t="shared" si="42"/>
        <v>5000000</v>
      </c>
      <c r="H166" s="1">
        <v>0</v>
      </c>
      <c r="I166" s="1">
        <v>0</v>
      </c>
      <c r="J166" s="1">
        <f>J169</f>
        <v>5000000</v>
      </c>
      <c r="K166" s="1">
        <v>0</v>
      </c>
      <c r="L166" s="1">
        <v>0</v>
      </c>
      <c r="M166" s="1">
        <v>0</v>
      </c>
      <c r="N166" s="1">
        <v>0</v>
      </c>
      <c r="O166" s="44"/>
      <c r="P166" s="44"/>
      <c r="Q166" s="44"/>
      <c r="R166" s="44"/>
      <c r="S166" s="44"/>
      <c r="T166" s="44"/>
      <c r="U166" s="44"/>
      <c r="V166" s="44"/>
      <c r="W166" s="44"/>
      <c r="X166" s="44"/>
    </row>
    <row r="167" spans="1:24" s="29" customFormat="1" ht="31.5" customHeight="1">
      <c r="A167" s="56" t="s">
        <v>136</v>
      </c>
      <c r="B167" s="60" t="s">
        <v>152</v>
      </c>
      <c r="C167" s="39">
        <v>2020</v>
      </c>
      <c r="D167" s="39">
        <v>2025</v>
      </c>
      <c r="E167" s="39" t="s">
        <v>29</v>
      </c>
      <c r="F167" s="18" t="s">
        <v>20</v>
      </c>
      <c r="G167" s="1">
        <f t="shared" si="42"/>
        <v>5000000</v>
      </c>
      <c r="H167" s="1">
        <v>0</v>
      </c>
      <c r="I167" s="1">
        <v>0</v>
      </c>
      <c r="J167" s="1">
        <f>J168+J169</f>
        <v>5000000</v>
      </c>
      <c r="K167" s="1">
        <v>0</v>
      </c>
      <c r="L167" s="1">
        <v>0</v>
      </c>
      <c r="M167" s="1">
        <v>0</v>
      </c>
      <c r="N167" s="1">
        <v>0</v>
      </c>
      <c r="O167" s="63" t="s">
        <v>138</v>
      </c>
      <c r="P167" s="49" t="s">
        <v>9</v>
      </c>
      <c r="Q167" s="45">
        <v>1</v>
      </c>
      <c r="R167" s="45">
        <v>0</v>
      </c>
      <c r="S167" s="45">
        <v>0</v>
      </c>
      <c r="T167" s="45">
        <v>1</v>
      </c>
      <c r="U167" s="45">
        <v>0</v>
      </c>
      <c r="V167" s="45">
        <v>0</v>
      </c>
      <c r="W167" s="45">
        <v>0</v>
      </c>
      <c r="X167" s="45">
        <v>0</v>
      </c>
    </row>
    <row r="168" spans="1:24" s="29" customFormat="1" ht="69" customHeight="1">
      <c r="A168" s="57"/>
      <c r="B168" s="61"/>
      <c r="C168" s="40"/>
      <c r="D168" s="40"/>
      <c r="E168" s="40"/>
      <c r="F168" s="3" t="s">
        <v>53</v>
      </c>
      <c r="G168" s="1">
        <f t="shared" si="42"/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64"/>
      <c r="P168" s="49"/>
      <c r="Q168" s="46"/>
      <c r="R168" s="46"/>
      <c r="S168" s="46"/>
      <c r="T168" s="46"/>
      <c r="U168" s="46"/>
      <c r="V168" s="46"/>
      <c r="W168" s="46"/>
      <c r="X168" s="46"/>
    </row>
    <row r="169" spans="1:24" s="29" customFormat="1" ht="60" customHeight="1">
      <c r="A169" s="58"/>
      <c r="B169" s="62"/>
      <c r="C169" s="41"/>
      <c r="D169" s="41"/>
      <c r="E169" s="41"/>
      <c r="F169" s="3" t="s">
        <v>52</v>
      </c>
      <c r="G169" s="1">
        <f t="shared" si="42"/>
        <v>5000000</v>
      </c>
      <c r="H169" s="1">
        <v>0</v>
      </c>
      <c r="I169" s="1">
        <v>0</v>
      </c>
      <c r="J169" s="1">
        <v>5000000</v>
      </c>
      <c r="K169" s="1">
        <v>0</v>
      </c>
      <c r="L169" s="1">
        <v>0</v>
      </c>
      <c r="M169" s="1">
        <v>0</v>
      </c>
      <c r="N169" s="1">
        <v>0</v>
      </c>
      <c r="O169" s="65"/>
      <c r="P169" s="49"/>
      <c r="Q169" s="47"/>
      <c r="R169" s="47"/>
      <c r="S169" s="47"/>
      <c r="T169" s="47"/>
      <c r="U169" s="47"/>
      <c r="V169" s="47"/>
      <c r="W169" s="47"/>
      <c r="X169" s="47"/>
    </row>
    <row r="170" spans="1:24" s="29" customFormat="1" ht="30" customHeight="1">
      <c r="A170" s="56" t="s">
        <v>134</v>
      </c>
      <c r="B170" s="63" t="s">
        <v>139</v>
      </c>
      <c r="C170" s="39">
        <v>2020</v>
      </c>
      <c r="D170" s="39">
        <v>2025</v>
      </c>
      <c r="E170" s="39" t="s">
        <v>29</v>
      </c>
      <c r="F170" s="18" t="s">
        <v>20</v>
      </c>
      <c r="G170" s="1">
        <f t="shared" si="42"/>
        <v>566897.98</v>
      </c>
      <c r="H170" s="1">
        <v>0</v>
      </c>
      <c r="I170" s="1">
        <v>0</v>
      </c>
      <c r="J170" s="1">
        <f>J171+J172</f>
        <v>206147.6</v>
      </c>
      <c r="K170" s="1">
        <f>K171+K172</f>
        <v>103071.54000000001</v>
      </c>
      <c r="L170" s="1">
        <f>L171+L172</f>
        <v>257678.84</v>
      </c>
      <c r="M170" s="1">
        <f>M171+M172</f>
        <v>0</v>
      </c>
      <c r="N170" s="1">
        <f>N171+N172</f>
        <v>0</v>
      </c>
      <c r="O170" s="43" t="s">
        <v>5</v>
      </c>
      <c r="P170" s="43" t="s">
        <v>5</v>
      </c>
      <c r="Q170" s="43" t="s">
        <v>5</v>
      </c>
      <c r="R170" s="43" t="s">
        <v>5</v>
      </c>
      <c r="S170" s="43" t="s">
        <v>5</v>
      </c>
      <c r="T170" s="43" t="s">
        <v>5</v>
      </c>
      <c r="U170" s="43" t="s">
        <v>5</v>
      </c>
      <c r="V170" s="43" t="s">
        <v>5</v>
      </c>
      <c r="W170" s="43" t="s">
        <v>5</v>
      </c>
      <c r="X170" s="43" t="s">
        <v>5</v>
      </c>
    </row>
    <row r="171" spans="1:24" s="29" customFormat="1" ht="64.5" customHeight="1">
      <c r="A171" s="57"/>
      <c r="B171" s="64"/>
      <c r="C171" s="40"/>
      <c r="D171" s="40"/>
      <c r="E171" s="40"/>
      <c r="F171" s="3" t="s">
        <v>53</v>
      </c>
      <c r="G171" s="1">
        <f t="shared" si="42"/>
        <v>5668.99</v>
      </c>
      <c r="H171" s="1">
        <v>0</v>
      </c>
      <c r="I171" s="1">
        <v>0</v>
      </c>
      <c r="J171" s="1">
        <f t="shared" ref="J171:N172" si="43">J174</f>
        <v>2061.48</v>
      </c>
      <c r="K171" s="1">
        <f t="shared" si="43"/>
        <v>1030.72</v>
      </c>
      <c r="L171" s="1">
        <f t="shared" si="43"/>
        <v>2576.79</v>
      </c>
      <c r="M171" s="1">
        <f>M174</f>
        <v>0</v>
      </c>
      <c r="N171" s="1">
        <f t="shared" si="43"/>
        <v>0</v>
      </c>
      <c r="O171" s="44"/>
      <c r="P171" s="44"/>
      <c r="Q171" s="44"/>
      <c r="R171" s="44"/>
      <c r="S171" s="44"/>
      <c r="T171" s="44"/>
      <c r="U171" s="44"/>
      <c r="V171" s="44"/>
      <c r="W171" s="44"/>
      <c r="X171" s="44"/>
    </row>
    <row r="172" spans="1:24" s="29" customFormat="1" ht="49.5" customHeight="1">
      <c r="A172" s="58"/>
      <c r="B172" s="64"/>
      <c r="C172" s="41"/>
      <c r="D172" s="41"/>
      <c r="E172" s="41"/>
      <c r="F172" s="3" t="s">
        <v>52</v>
      </c>
      <c r="G172" s="1">
        <f t="shared" si="42"/>
        <v>561228.99</v>
      </c>
      <c r="H172" s="1">
        <v>0</v>
      </c>
      <c r="I172" s="1">
        <v>0</v>
      </c>
      <c r="J172" s="1">
        <f t="shared" si="43"/>
        <v>204086.12</v>
      </c>
      <c r="K172" s="1">
        <f>K175</f>
        <v>102040.82</v>
      </c>
      <c r="L172" s="1">
        <f t="shared" si="43"/>
        <v>255102.05</v>
      </c>
      <c r="M172" s="1">
        <f>M175</f>
        <v>0</v>
      </c>
      <c r="N172" s="1">
        <f t="shared" si="43"/>
        <v>0</v>
      </c>
      <c r="O172" s="44"/>
      <c r="P172" s="44"/>
      <c r="Q172" s="44"/>
      <c r="R172" s="44"/>
      <c r="S172" s="44"/>
      <c r="T172" s="44"/>
      <c r="U172" s="44"/>
      <c r="V172" s="44"/>
      <c r="W172" s="44"/>
      <c r="X172" s="44"/>
    </row>
    <row r="173" spans="1:24" s="29" customFormat="1" ht="30.75" customHeight="1">
      <c r="A173" s="56" t="s">
        <v>135</v>
      </c>
      <c r="B173" s="63" t="s">
        <v>133</v>
      </c>
      <c r="C173" s="39">
        <v>2020</v>
      </c>
      <c r="D173" s="39">
        <v>2025</v>
      </c>
      <c r="E173" s="39" t="s">
        <v>29</v>
      </c>
      <c r="F173" s="18" t="s">
        <v>20</v>
      </c>
      <c r="G173" s="1">
        <f t="shared" si="42"/>
        <v>566897.98</v>
      </c>
      <c r="H173" s="1">
        <v>0</v>
      </c>
      <c r="I173" s="1">
        <v>0</v>
      </c>
      <c r="J173" s="1">
        <f>J174+J175</f>
        <v>206147.6</v>
      </c>
      <c r="K173" s="1">
        <f>K174+K175</f>
        <v>103071.54000000001</v>
      </c>
      <c r="L173" s="1">
        <f>L174+L175</f>
        <v>257678.84</v>
      </c>
      <c r="M173" s="1">
        <f>M174+M175</f>
        <v>0</v>
      </c>
      <c r="N173" s="1">
        <f>N174+N175</f>
        <v>0</v>
      </c>
      <c r="O173" s="43" t="s">
        <v>5</v>
      </c>
      <c r="P173" s="43" t="s">
        <v>5</v>
      </c>
      <c r="Q173" s="43" t="s">
        <v>5</v>
      </c>
      <c r="R173" s="43" t="s">
        <v>5</v>
      </c>
      <c r="S173" s="43" t="s">
        <v>5</v>
      </c>
      <c r="T173" s="43" t="s">
        <v>5</v>
      </c>
      <c r="U173" s="43" t="s">
        <v>5</v>
      </c>
      <c r="V173" s="43" t="s">
        <v>5</v>
      </c>
      <c r="W173" s="43" t="s">
        <v>5</v>
      </c>
      <c r="X173" s="43" t="s">
        <v>5</v>
      </c>
    </row>
    <row r="174" spans="1:24" s="29" customFormat="1" ht="65.25" customHeight="1">
      <c r="A174" s="57"/>
      <c r="B174" s="64"/>
      <c r="C174" s="40"/>
      <c r="D174" s="40"/>
      <c r="E174" s="40"/>
      <c r="F174" s="3" t="s">
        <v>53</v>
      </c>
      <c r="G174" s="1">
        <f t="shared" si="42"/>
        <v>5668.99</v>
      </c>
      <c r="H174" s="1">
        <v>0</v>
      </c>
      <c r="I174" s="1">
        <v>0</v>
      </c>
      <c r="J174" s="1">
        <f>J177</f>
        <v>2061.48</v>
      </c>
      <c r="K174" s="1">
        <f>K177</f>
        <v>1030.72</v>
      </c>
      <c r="L174" s="1">
        <f>L177</f>
        <v>2576.79</v>
      </c>
      <c r="M174" s="1">
        <f>M177</f>
        <v>0</v>
      </c>
      <c r="N174" s="1">
        <f>N177</f>
        <v>0</v>
      </c>
      <c r="O174" s="44"/>
      <c r="P174" s="44"/>
      <c r="Q174" s="44"/>
      <c r="R174" s="44"/>
      <c r="S174" s="44"/>
      <c r="T174" s="44"/>
      <c r="U174" s="44"/>
      <c r="V174" s="44"/>
      <c r="W174" s="44"/>
      <c r="X174" s="44"/>
    </row>
    <row r="175" spans="1:24" s="29" customFormat="1" ht="51.75" customHeight="1">
      <c r="A175" s="58"/>
      <c r="B175" s="64"/>
      <c r="C175" s="41"/>
      <c r="D175" s="41"/>
      <c r="E175" s="41"/>
      <c r="F175" s="3" t="s">
        <v>52</v>
      </c>
      <c r="G175" s="1">
        <f t="shared" si="42"/>
        <v>561228.99</v>
      </c>
      <c r="H175" s="1">
        <v>0</v>
      </c>
      <c r="I175" s="1">
        <v>0</v>
      </c>
      <c r="J175" s="1">
        <f>J178</f>
        <v>204086.12</v>
      </c>
      <c r="K175" s="1">
        <f>K178</f>
        <v>102040.82</v>
      </c>
      <c r="L175" s="1">
        <f>L178</f>
        <v>255102.05</v>
      </c>
      <c r="M175" s="1">
        <v>0</v>
      </c>
      <c r="N175" s="1">
        <v>0</v>
      </c>
      <c r="O175" s="44"/>
      <c r="P175" s="44"/>
      <c r="Q175" s="44"/>
      <c r="R175" s="44"/>
      <c r="S175" s="44"/>
      <c r="T175" s="44"/>
      <c r="U175" s="44"/>
      <c r="V175" s="44"/>
      <c r="W175" s="44"/>
      <c r="X175" s="44"/>
    </row>
    <row r="176" spans="1:24" s="29" customFormat="1" ht="33" customHeight="1">
      <c r="A176" s="56" t="s">
        <v>137</v>
      </c>
      <c r="B176" s="60" t="s">
        <v>153</v>
      </c>
      <c r="C176" s="39">
        <v>2020</v>
      </c>
      <c r="D176" s="39">
        <v>2025</v>
      </c>
      <c r="E176" s="40" t="s">
        <v>29</v>
      </c>
      <c r="F176" s="18" t="s">
        <v>20</v>
      </c>
      <c r="G176" s="1">
        <f t="shared" si="42"/>
        <v>566897.98</v>
      </c>
      <c r="H176" s="1">
        <v>0</v>
      </c>
      <c r="I176" s="1">
        <v>0</v>
      </c>
      <c r="J176" s="1">
        <f>J177+J178</f>
        <v>206147.6</v>
      </c>
      <c r="K176" s="1">
        <f>K177+K178</f>
        <v>103071.54000000001</v>
      </c>
      <c r="L176" s="1">
        <f>L177+L178</f>
        <v>257678.84</v>
      </c>
      <c r="M176" s="1">
        <f>M177+M178</f>
        <v>0</v>
      </c>
      <c r="N176" s="1">
        <f>N177+N178</f>
        <v>0</v>
      </c>
      <c r="O176" s="63" t="s">
        <v>141</v>
      </c>
      <c r="P176" s="39" t="s">
        <v>9</v>
      </c>
      <c r="Q176" s="39">
        <f>T176+U176+V176+X176+W176</f>
        <v>13</v>
      </c>
      <c r="R176" s="39">
        <v>0</v>
      </c>
      <c r="S176" s="39">
        <v>0</v>
      </c>
      <c r="T176" s="39">
        <v>1</v>
      </c>
      <c r="U176" s="39">
        <v>3</v>
      </c>
      <c r="V176" s="39">
        <v>3</v>
      </c>
      <c r="W176" s="39">
        <v>3</v>
      </c>
      <c r="X176" s="39">
        <v>3</v>
      </c>
    </row>
    <row r="177" spans="1:24" s="29" customFormat="1" ht="66.75" customHeight="1">
      <c r="A177" s="57"/>
      <c r="B177" s="61"/>
      <c r="C177" s="40"/>
      <c r="D177" s="40"/>
      <c r="E177" s="40"/>
      <c r="F177" s="3" t="s">
        <v>53</v>
      </c>
      <c r="G177" s="1">
        <f>SUM(H177:N177)</f>
        <v>5668.99</v>
      </c>
      <c r="H177" s="1">
        <v>0</v>
      </c>
      <c r="I177" s="1">
        <v>0</v>
      </c>
      <c r="J177" s="1">
        <v>2061.48</v>
      </c>
      <c r="K177" s="1">
        <v>1030.72</v>
      </c>
      <c r="L177" s="1">
        <v>2576.79</v>
      </c>
      <c r="M177" s="1">
        <v>0</v>
      </c>
      <c r="N177" s="1">
        <v>0</v>
      </c>
      <c r="O177" s="64"/>
      <c r="P177" s="40"/>
      <c r="Q177" s="40"/>
      <c r="R177" s="40"/>
      <c r="S177" s="40"/>
      <c r="T177" s="40"/>
      <c r="U177" s="40"/>
      <c r="V177" s="40"/>
      <c r="W177" s="40"/>
      <c r="X177" s="40"/>
    </row>
    <row r="178" spans="1:24" s="29" customFormat="1" ht="84.75" customHeight="1">
      <c r="A178" s="58"/>
      <c r="B178" s="62"/>
      <c r="C178" s="41"/>
      <c r="D178" s="41"/>
      <c r="E178" s="41"/>
      <c r="F178" s="3" t="s">
        <v>52</v>
      </c>
      <c r="G178" s="1">
        <f>SUM(H178:N178)</f>
        <v>561228.99</v>
      </c>
      <c r="H178" s="1">
        <v>0</v>
      </c>
      <c r="I178" s="1">
        <v>0</v>
      </c>
      <c r="J178" s="1">
        <v>204086.12</v>
      </c>
      <c r="K178" s="1">
        <v>102040.82</v>
      </c>
      <c r="L178" s="1">
        <v>255102.05</v>
      </c>
      <c r="M178" s="1">
        <v>0</v>
      </c>
      <c r="N178" s="1">
        <v>0</v>
      </c>
      <c r="O178" s="65"/>
      <c r="P178" s="41"/>
      <c r="Q178" s="41"/>
      <c r="R178" s="41"/>
      <c r="S178" s="41"/>
      <c r="T178" s="41"/>
      <c r="U178" s="41"/>
      <c r="V178" s="41"/>
      <c r="W178" s="41"/>
      <c r="X178" s="41"/>
    </row>
    <row r="179" spans="1:24" s="29" customFormat="1" ht="35.25" customHeight="1">
      <c r="A179" s="82" t="s">
        <v>66</v>
      </c>
      <c r="B179" s="83"/>
      <c r="C179" s="39">
        <v>2020</v>
      </c>
      <c r="D179" s="39">
        <v>2025</v>
      </c>
      <c r="E179" s="39" t="s">
        <v>29</v>
      </c>
      <c r="F179" s="3" t="s">
        <v>20</v>
      </c>
      <c r="G179" s="1">
        <f>H179+I179+J179+K179+L179+N179+M179</f>
        <v>1444030469.72</v>
      </c>
      <c r="H179" s="1">
        <f t="shared" ref="H179:N179" si="44">H180+H181</f>
        <v>206695228.62</v>
      </c>
      <c r="I179" s="1">
        <f t="shared" si="44"/>
        <v>334143473.88999999</v>
      </c>
      <c r="J179" s="1">
        <f>J180+J181</f>
        <v>226023317.75</v>
      </c>
      <c r="K179" s="1">
        <f t="shared" si="44"/>
        <v>208573355.72000003</v>
      </c>
      <c r="L179" s="1">
        <f t="shared" si="44"/>
        <v>194127785.77999997</v>
      </c>
      <c r="M179" s="1">
        <f>M180+M181</f>
        <v>140243468.99999997</v>
      </c>
      <c r="N179" s="1">
        <f t="shared" si="44"/>
        <v>134223838.96000001</v>
      </c>
      <c r="O179" s="43" t="s">
        <v>5</v>
      </c>
      <c r="P179" s="43" t="s">
        <v>5</v>
      </c>
      <c r="Q179" s="43" t="s">
        <v>5</v>
      </c>
      <c r="R179" s="43" t="s">
        <v>5</v>
      </c>
      <c r="S179" s="43" t="s">
        <v>5</v>
      </c>
      <c r="T179" s="43" t="s">
        <v>5</v>
      </c>
      <c r="U179" s="43" t="s">
        <v>5</v>
      </c>
      <c r="V179" s="43" t="s">
        <v>5</v>
      </c>
      <c r="W179" s="43" t="s">
        <v>5</v>
      </c>
      <c r="X179" s="43" t="s">
        <v>5</v>
      </c>
    </row>
    <row r="180" spans="1:24" s="29" customFormat="1" ht="57.75" customHeight="1">
      <c r="A180" s="84"/>
      <c r="B180" s="85"/>
      <c r="C180" s="40"/>
      <c r="D180" s="40"/>
      <c r="E180" s="40"/>
      <c r="F180" s="3" t="s">
        <v>53</v>
      </c>
      <c r="G180" s="1">
        <f>H180+I180+J180+K180+L180+N180+M180</f>
        <v>924615700.09000003</v>
      </c>
      <c r="H180" s="1">
        <f>H150+H90+H69+H57+H15</f>
        <v>113325918.81999999</v>
      </c>
      <c r="I180" s="1">
        <f>I15+I60+I72+I93+I153</f>
        <v>118879574.65000001</v>
      </c>
      <c r="J180" s="1">
        <f>J15+J57+J69+J90+J150+J162+J171</f>
        <v>125733785.28000002</v>
      </c>
      <c r="K180" s="1">
        <f>K15+K57+K69+K90+K150+K171</f>
        <v>149066163.38000003</v>
      </c>
      <c r="L180" s="1">
        <f>L15+L57+L69+L90+L150+L171</f>
        <v>143142949.99999997</v>
      </c>
      <c r="M180" s="1">
        <f>M15+M57+M69+M90+M150+M171</f>
        <v>140243468.99999997</v>
      </c>
      <c r="N180" s="1">
        <f>N15+N57+N69+N90+N150+N171</f>
        <v>134223838.96000001</v>
      </c>
      <c r="O180" s="44"/>
      <c r="P180" s="44"/>
      <c r="Q180" s="44"/>
      <c r="R180" s="44"/>
      <c r="S180" s="44"/>
      <c r="T180" s="44"/>
      <c r="U180" s="44"/>
      <c r="V180" s="44"/>
      <c r="W180" s="44"/>
      <c r="X180" s="44"/>
    </row>
    <row r="181" spans="1:24" s="29" customFormat="1" ht="65.25" customHeight="1">
      <c r="A181" s="86"/>
      <c r="B181" s="87"/>
      <c r="C181" s="41"/>
      <c r="D181" s="41"/>
      <c r="E181" s="41"/>
      <c r="F181" s="3" t="s">
        <v>52</v>
      </c>
      <c r="G181" s="1">
        <f>H181+I181+J181+K181+L181+N181+M181</f>
        <v>519414769.63</v>
      </c>
      <c r="H181" s="1">
        <f>H16+H58+H70+H91+H154</f>
        <v>93369309.799999997</v>
      </c>
      <c r="I181" s="1">
        <f>I16+I58+I70+I91+I151</f>
        <v>215263899.24000001</v>
      </c>
      <c r="J181" s="1">
        <f>J16+J58+J70+J91+J151+J163+J172</f>
        <v>100289532.47</v>
      </c>
      <c r="K181" s="1">
        <f>K16+K58+K70+K91+K151+K163+K175</f>
        <v>59507192.340000004</v>
      </c>
      <c r="L181" s="1">
        <f>L16+L58+L70+L91+L151</f>
        <v>50984835.780000001</v>
      </c>
      <c r="M181" s="1">
        <f>M16+M58+M70+M91+M151</f>
        <v>0</v>
      </c>
      <c r="N181" s="1">
        <f>N16+N58+N70+N91+N151</f>
        <v>0</v>
      </c>
      <c r="O181" s="48"/>
      <c r="P181" s="48"/>
      <c r="Q181" s="48"/>
      <c r="R181" s="48"/>
      <c r="S181" s="48"/>
      <c r="T181" s="48"/>
      <c r="U181" s="48"/>
      <c r="V181" s="48"/>
      <c r="W181" s="48"/>
      <c r="X181" s="48"/>
    </row>
    <row r="182" spans="1:24" s="29" customFormat="1">
      <c r="A182" s="27"/>
      <c r="B182" s="27"/>
      <c r="C182" s="32"/>
      <c r="D182" s="32"/>
      <c r="E182" s="33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38" t="s">
        <v>171</v>
      </c>
    </row>
    <row r="183" spans="1:24" s="29" customFormat="1">
      <c r="A183" s="27"/>
      <c r="B183" s="27"/>
      <c r="C183" s="32"/>
      <c r="D183" s="32"/>
      <c r="E183" s="33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</row>
    <row r="184" spans="1:24" s="29" customFormat="1" ht="45.75">
      <c r="A184" s="27"/>
      <c r="B184" s="34"/>
      <c r="C184" s="35"/>
      <c r="D184" s="35"/>
      <c r="E184" s="36"/>
      <c r="F184" s="34"/>
      <c r="G184" s="34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</row>
    <row r="185" spans="1:24" s="29" customFormat="1">
      <c r="A185" s="27"/>
      <c r="B185" s="27"/>
      <c r="C185" s="32"/>
      <c r="D185" s="32"/>
      <c r="E185" s="33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</row>
    <row r="186" spans="1:24" s="29" customFormat="1">
      <c r="A186" s="27"/>
      <c r="B186" s="27"/>
      <c r="C186" s="32"/>
      <c r="D186" s="32"/>
      <c r="E186" s="33"/>
      <c r="F186" s="27"/>
      <c r="G186" s="37"/>
      <c r="H186" s="37"/>
      <c r="I186" s="37"/>
      <c r="J186" s="37"/>
      <c r="K186" s="37"/>
      <c r="L186" s="37"/>
      <c r="M186" s="37"/>
      <c r="N186" s="37"/>
      <c r="O186" s="27"/>
      <c r="P186" s="27"/>
      <c r="Q186" s="27"/>
      <c r="R186" s="27"/>
      <c r="S186" s="27"/>
      <c r="T186" s="27"/>
      <c r="U186" s="27"/>
      <c r="V186" s="27"/>
      <c r="W186" s="27"/>
      <c r="X186" s="27"/>
    </row>
    <row r="187" spans="1:24" s="29" customFormat="1">
      <c r="A187" s="27"/>
      <c r="B187" s="27"/>
      <c r="C187" s="32"/>
      <c r="D187" s="32"/>
      <c r="E187" s="33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</row>
    <row r="188" spans="1:24" s="29" customFormat="1">
      <c r="A188" s="27"/>
      <c r="B188" s="27"/>
      <c r="C188" s="32"/>
      <c r="D188" s="32"/>
      <c r="E188" s="33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</row>
    <row r="189" spans="1:24" s="29" customFormat="1">
      <c r="A189" s="27"/>
      <c r="B189" s="27"/>
      <c r="C189" s="32"/>
      <c r="D189" s="32"/>
      <c r="E189" s="33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</row>
    <row r="190" spans="1:24" s="29" customFormat="1">
      <c r="A190" s="27"/>
      <c r="B190" s="27"/>
      <c r="C190" s="27"/>
      <c r="D190" s="27"/>
      <c r="E190" s="28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</row>
    <row r="191" spans="1:24" s="29" customFormat="1">
      <c r="A191" s="27"/>
      <c r="B191" s="27"/>
      <c r="C191" s="27"/>
      <c r="D191" s="27"/>
      <c r="E191" s="28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</row>
    <row r="192" spans="1:24" s="29" customFormat="1">
      <c r="A192" s="27"/>
      <c r="B192" s="27"/>
      <c r="C192" s="27"/>
      <c r="D192" s="27"/>
      <c r="E192" s="28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</row>
    <row r="193" spans="1:24" s="29" customFormat="1">
      <c r="A193" s="27"/>
      <c r="B193" s="27"/>
      <c r="C193" s="27"/>
      <c r="D193" s="27"/>
      <c r="E193" s="28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</row>
    <row r="194" spans="1:24" s="29" customFormat="1">
      <c r="A194" s="27"/>
      <c r="B194" s="27"/>
      <c r="C194" s="27"/>
      <c r="D194" s="27"/>
      <c r="E194" s="28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</row>
    <row r="195" spans="1:24" s="29" customFormat="1">
      <c r="A195" s="27"/>
      <c r="B195" s="27"/>
      <c r="C195" s="27"/>
      <c r="D195" s="27"/>
      <c r="E195" s="28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</row>
    <row r="196" spans="1:24" s="29" customFormat="1">
      <c r="A196" s="27"/>
      <c r="B196" s="27"/>
      <c r="C196" s="27"/>
      <c r="D196" s="27"/>
      <c r="E196" s="28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</row>
    <row r="197" spans="1:24" s="29" customFormat="1">
      <c r="A197" s="27"/>
      <c r="B197" s="27"/>
      <c r="C197" s="27"/>
      <c r="D197" s="27"/>
      <c r="E197" s="28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</row>
    <row r="198" spans="1:24" s="29" customFormat="1">
      <c r="A198" s="27"/>
      <c r="B198" s="27"/>
      <c r="C198" s="27"/>
      <c r="D198" s="27"/>
      <c r="E198" s="28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</row>
    <row r="199" spans="1:24" s="29" customFormat="1">
      <c r="A199" s="27"/>
      <c r="B199" s="27"/>
      <c r="C199" s="27"/>
      <c r="D199" s="27"/>
      <c r="E199" s="28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</row>
    <row r="200" spans="1:24" s="29" customFormat="1">
      <c r="A200" s="27"/>
      <c r="B200" s="27"/>
      <c r="C200" s="27"/>
      <c r="D200" s="27"/>
      <c r="E200" s="28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</row>
    <row r="201" spans="1:24" s="29" customFormat="1">
      <c r="A201" s="27"/>
      <c r="B201" s="27"/>
      <c r="C201" s="27"/>
      <c r="D201" s="27"/>
      <c r="E201" s="28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</row>
    <row r="202" spans="1:24" s="29" customFormat="1">
      <c r="A202" s="27"/>
      <c r="B202" s="27"/>
      <c r="C202" s="27"/>
      <c r="D202" s="27"/>
      <c r="E202" s="28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</row>
    <row r="203" spans="1:24" s="29" customFormat="1">
      <c r="A203" s="27"/>
      <c r="B203" s="27"/>
      <c r="C203" s="27"/>
      <c r="D203" s="27"/>
      <c r="E203" s="28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</row>
    <row r="204" spans="1:24" s="29" customFormat="1">
      <c r="A204" s="27"/>
      <c r="B204" s="27"/>
      <c r="C204" s="27"/>
      <c r="D204" s="27"/>
      <c r="E204" s="28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</row>
    <row r="205" spans="1:24" s="29" customFormat="1">
      <c r="A205" s="27"/>
      <c r="B205" s="27"/>
      <c r="C205" s="27"/>
      <c r="D205" s="27"/>
      <c r="E205" s="28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</row>
    <row r="206" spans="1:24" s="29" customFormat="1">
      <c r="A206" s="27"/>
      <c r="B206" s="27"/>
      <c r="C206" s="27"/>
      <c r="D206" s="27"/>
      <c r="E206" s="28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</row>
    <row r="207" spans="1:24" s="29" customFormat="1">
      <c r="A207" s="27"/>
      <c r="B207" s="27"/>
      <c r="C207" s="27"/>
      <c r="D207" s="27"/>
      <c r="E207" s="28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</row>
    <row r="208" spans="1:24" s="29" customFormat="1">
      <c r="A208" s="27"/>
      <c r="B208" s="27"/>
      <c r="C208" s="27"/>
      <c r="D208" s="27"/>
      <c r="E208" s="28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</row>
    <row r="209" spans="1:24" s="29" customFormat="1">
      <c r="A209" s="27"/>
      <c r="B209" s="27"/>
      <c r="C209" s="27"/>
      <c r="D209" s="27"/>
      <c r="E209" s="28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</row>
    <row r="210" spans="1:24" s="29" customFormat="1">
      <c r="A210" s="27"/>
      <c r="B210" s="27"/>
      <c r="C210" s="27"/>
      <c r="D210" s="27"/>
      <c r="E210" s="28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</row>
    <row r="211" spans="1:24" s="29" customFormat="1">
      <c r="A211" s="27"/>
      <c r="B211" s="27"/>
      <c r="C211" s="27"/>
      <c r="D211" s="27"/>
      <c r="E211" s="28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</row>
    <row r="212" spans="1:24" s="29" customFormat="1">
      <c r="A212" s="27"/>
      <c r="B212" s="27"/>
      <c r="C212" s="27"/>
      <c r="D212" s="27"/>
      <c r="E212" s="28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</row>
    <row r="213" spans="1:24" s="29" customFormat="1">
      <c r="A213" s="27"/>
      <c r="B213" s="27"/>
      <c r="C213" s="27"/>
      <c r="D213" s="27"/>
      <c r="E213" s="28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</row>
    <row r="214" spans="1:24" s="29" customFormat="1">
      <c r="A214" s="27"/>
      <c r="B214" s="27"/>
      <c r="C214" s="27"/>
      <c r="D214" s="27"/>
      <c r="E214" s="28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</row>
    <row r="215" spans="1:24" s="29" customFormat="1">
      <c r="A215" s="27"/>
      <c r="B215" s="27"/>
      <c r="C215" s="27"/>
      <c r="D215" s="27"/>
      <c r="E215" s="28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</row>
    <row r="216" spans="1:24" s="29" customFormat="1">
      <c r="A216" s="27"/>
      <c r="B216" s="27"/>
      <c r="C216" s="27"/>
      <c r="D216" s="27"/>
      <c r="E216" s="28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</row>
    <row r="217" spans="1:24" s="29" customFormat="1">
      <c r="A217" s="27"/>
      <c r="B217" s="27"/>
      <c r="C217" s="27"/>
      <c r="D217" s="27"/>
      <c r="E217" s="28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</row>
    <row r="218" spans="1:24" s="29" customFormat="1">
      <c r="A218" s="27"/>
      <c r="B218" s="27"/>
      <c r="C218" s="27"/>
      <c r="D218" s="27"/>
      <c r="E218" s="28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</row>
    <row r="219" spans="1:24" s="29" customFormat="1">
      <c r="A219" s="27"/>
      <c r="B219" s="27"/>
      <c r="C219" s="27"/>
      <c r="D219" s="27"/>
      <c r="E219" s="28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</row>
    <row r="220" spans="1:24" s="29" customFormat="1">
      <c r="A220" s="27"/>
      <c r="B220" s="27"/>
      <c r="C220" s="27"/>
      <c r="D220" s="27"/>
      <c r="E220" s="28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</row>
    <row r="221" spans="1:24" s="29" customFormat="1">
      <c r="A221" s="27"/>
      <c r="B221" s="27"/>
      <c r="C221" s="27"/>
      <c r="D221" s="27"/>
      <c r="E221" s="28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</row>
    <row r="222" spans="1:24" s="29" customFormat="1">
      <c r="A222" s="27"/>
      <c r="B222" s="27"/>
      <c r="C222" s="27"/>
      <c r="D222" s="27"/>
      <c r="E222" s="28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</row>
    <row r="223" spans="1:24" s="29" customFormat="1">
      <c r="A223" s="27"/>
      <c r="B223" s="27"/>
      <c r="C223" s="27"/>
      <c r="D223" s="27"/>
      <c r="E223" s="28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</row>
    <row r="224" spans="1:24" s="29" customFormat="1">
      <c r="A224" s="27"/>
      <c r="B224" s="27"/>
      <c r="C224" s="27"/>
      <c r="D224" s="27"/>
      <c r="E224" s="28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</row>
    <row r="225" spans="1:24" s="29" customFormat="1">
      <c r="A225" s="27"/>
      <c r="B225" s="27"/>
      <c r="C225" s="27"/>
      <c r="D225" s="27"/>
      <c r="E225" s="28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</row>
    <row r="226" spans="1:24" s="29" customFormat="1">
      <c r="A226" s="27"/>
      <c r="B226" s="27"/>
      <c r="C226" s="27"/>
      <c r="D226" s="27"/>
      <c r="E226" s="28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</row>
    <row r="227" spans="1:24" s="29" customFormat="1">
      <c r="A227" s="27"/>
      <c r="B227" s="27"/>
      <c r="C227" s="27"/>
      <c r="D227" s="27"/>
      <c r="E227" s="28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</row>
    <row r="228" spans="1:24" s="29" customFormat="1">
      <c r="A228" s="27"/>
      <c r="B228" s="27"/>
      <c r="C228" s="27"/>
      <c r="D228" s="27"/>
      <c r="E228" s="28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</row>
    <row r="229" spans="1:24" s="29" customFormat="1">
      <c r="A229" s="27"/>
      <c r="B229" s="27"/>
      <c r="C229" s="27"/>
      <c r="D229" s="27"/>
      <c r="E229" s="28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</row>
    <row r="230" spans="1:24" s="29" customFormat="1">
      <c r="A230" s="27"/>
      <c r="B230" s="27"/>
      <c r="C230" s="27"/>
      <c r="D230" s="27"/>
      <c r="E230" s="28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</row>
    <row r="231" spans="1:24" s="29" customFormat="1">
      <c r="A231" s="27"/>
      <c r="B231" s="27"/>
      <c r="C231" s="27"/>
      <c r="D231" s="27"/>
      <c r="E231" s="28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</row>
    <row r="232" spans="1:24" s="29" customFormat="1">
      <c r="A232" s="27"/>
      <c r="B232" s="27"/>
      <c r="C232" s="27"/>
      <c r="D232" s="27"/>
      <c r="E232" s="28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</row>
    <row r="233" spans="1:24" s="29" customFormat="1">
      <c r="A233" s="27"/>
      <c r="B233" s="27"/>
      <c r="C233" s="27"/>
      <c r="D233" s="27"/>
      <c r="E233" s="28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</row>
    <row r="234" spans="1:24" s="29" customFormat="1">
      <c r="A234" s="27"/>
      <c r="B234" s="27"/>
      <c r="C234" s="27"/>
      <c r="D234" s="27"/>
      <c r="E234" s="28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</row>
    <row r="235" spans="1:24" s="29" customFormat="1">
      <c r="A235" s="27"/>
      <c r="B235" s="27"/>
      <c r="C235" s="27"/>
      <c r="D235" s="27"/>
      <c r="E235" s="28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</row>
    <row r="236" spans="1:24" s="29" customFormat="1">
      <c r="A236" s="27"/>
      <c r="B236" s="27"/>
      <c r="C236" s="27"/>
      <c r="D236" s="27"/>
      <c r="E236" s="28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</row>
    <row r="237" spans="1:24" s="29" customFormat="1">
      <c r="A237" s="27"/>
      <c r="B237" s="27"/>
      <c r="C237" s="27"/>
      <c r="D237" s="27"/>
      <c r="E237" s="28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</row>
    <row r="238" spans="1:24" s="29" customFormat="1">
      <c r="A238" s="27"/>
      <c r="B238" s="27"/>
      <c r="C238" s="27"/>
      <c r="D238" s="27"/>
      <c r="E238" s="28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</row>
    <row r="239" spans="1:24" s="29" customFormat="1">
      <c r="A239" s="27"/>
      <c r="B239" s="27"/>
      <c r="C239" s="27"/>
      <c r="D239" s="27"/>
      <c r="E239" s="28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</row>
    <row r="240" spans="1:24" s="29" customFormat="1">
      <c r="A240" s="27"/>
      <c r="B240" s="27"/>
      <c r="C240" s="27"/>
      <c r="D240" s="27"/>
      <c r="E240" s="28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</row>
    <row r="241" spans="1:24" s="29" customFormat="1">
      <c r="A241" s="27"/>
      <c r="B241" s="27"/>
      <c r="C241" s="27"/>
      <c r="D241" s="27"/>
      <c r="E241" s="28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</row>
    <row r="242" spans="1:24" s="29" customFormat="1">
      <c r="A242" s="27"/>
      <c r="B242" s="27"/>
      <c r="C242" s="27"/>
      <c r="D242" s="27"/>
      <c r="E242" s="28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</row>
    <row r="243" spans="1:24" s="29" customFormat="1">
      <c r="A243" s="27"/>
      <c r="B243" s="27"/>
      <c r="C243" s="27"/>
      <c r="D243" s="27"/>
      <c r="E243" s="28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</row>
    <row r="244" spans="1:24" s="29" customFormat="1">
      <c r="A244" s="27"/>
      <c r="B244" s="27"/>
      <c r="C244" s="27"/>
      <c r="D244" s="27"/>
      <c r="E244" s="28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</row>
    <row r="245" spans="1:24" s="29" customFormat="1">
      <c r="A245" s="27"/>
      <c r="B245" s="27"/>
      <c r="C245" s="27"/>
      <c r="D245" s="27"/>
      <c r="E245" s="28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</row>
    <row r="246" spans="1:24" s="29" customFormat="1">
      <c r="A246" s="27"/>
      <c r="B246" s="27"/>
      <c r="C246" s="27"/>
      <c r="D246" s="27"/>
      <c r="E246" s="28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</row>
    <row r="247" spans="1:24" s="29" customFormat="1">
      <c r="A247" s="27"/>
      <c r="B247" s="27"/>
      <c r="C247" s="27"/>
      <c r="D247" s="27"/>
      <c r="E247" s="28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</row>
    <row r="248" spans="1:24" s="29" customFormat="1">
      <c r="A248" s="27"/>
      <c r="B248" s="27"/>
      <c r="C248" s="27"/>
      <c r="D248" s="27"/>
      <c r="E248" s="28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</row>
    <row r="249" spans="1:24" s="29" customFormat="1">
      <c r="A249" s="27"/>
      <c r="B249" s="27"/>
      <c r="C249" s="27"/>
      <c r="D249" s="27"/>
      <c r="E249" s="28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</row>
    <row r="250" spans="1:24" s="29" customFormat="1">
      <c r="A250" s="27"/>
      <c r="B250" s="27"/>
      <c r="C250" s="27"/>
      <c r="D250" s="27"/>
      <c r="E250" s="28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</row>
    <row r="251" spans="1:24" s="29" customFormat="1">
      <c r="A251" s="27"/>
      <c r="B251" s="27"/>
      <c r="C251" s="27"/>
      <c r="D251" s="27"/>
      <c r="E251" s="28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</row>
    <row r="252" spans="1:24" s="29" customFormat="1">
      <c r="A252" s="27"/>
      <c r="B252" s="27"/>
      <c r="C252" s="27"/>
      <c r="D252" s="27"/>
      <c r="E252" s="28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</row>
    <row r="253" spans="1:24" s="29" customFormat="1">
      <c r="A253" s="27"/>
      <c r="B253" s="27"/>
      <c r="C253" s="27"/>
      <c r="D253" s="27"/>
      <c r="E253" s="28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</row>
    <row r="254" spans="1:24" s="29" customFormat="1">
      <c r="A254" s="27"/>
      <c r="B254" s="27"/>
      <c r="C254" s="27"/>
      <c r="D254" s="27"/>
      <c r="E254" s="28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</row>
    <row r="255" spans="1:24" s="29" customFormat="1">
      <c r="A255" s="27"/>
      <c r="B255" s="27"/>
      <c r="C255" s="27"/>
      <c r="D255" s="27"/>
      <c r="E255" s="28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</row>
    <row r="256" spans="1:24" s="29" customFormat="1">
      <c r="A256" s="27"/>
      <c r="B256" s="27"/>
      <c r="C256" s="27"/>
      <c r="D256" s="27"/>
      <c r="E256" s="28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</row>
    <row r="257" spans="1:24" s="29" customFormat="1">
      <c r="A257" s="27"/>
      <c r="B257" s="27"/>
      <c r="C257" s="27"/>
      <c r="D257" s="27"/>
      <c r="E257" s="28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</row>
    <row r="258" spans="1:24" s="29" customFormat="1">
      <c r="A258" s="27"/>
      <c r="B258" s="27"/>
      <c r="C258" s="27"/>
      <c r="D258" s="27"/>
      <c r="E258" s="28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</row>
    <row r="259" spans="1:24" s="29" customFormat="1">
      <c r="A259" s="27"/>
      <c r="B259" s="27"/>
      <c r="C259" s="27"/>
      <c r="D259" s="27"/>
      <c r="E259" s="28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</row>
    <row r="260" spans="1:24" s="29" customFormat="1">
      <c r="A260" s="27"/>
      <c r="B260" s="27"/>
      <c r="C260" s="27"/>
      <c r="D260" s="27"/>
      <c r="E260" s="28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</row>
    <row r="261" spans="1:24" s="29" customFormat="1">
      <c r="A261" s="27"/>
      <c r="B261" s="27"/>
      <c r="C261" s="27"/>
      <c r="D261" s="27"/>
      <c r="E261" s="28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</row>
    <row r="262" spans="1:24" s="29" customFormat="1">
      <c r="A262" s="27"/>
      <c r="B262" s="27"/>
      <c r="C262" s="27"/>
      <c r="D262" s="27"/>
      <c r="E262" s="28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</row>
    <row r="263" spans="1:24" s="29" customFormat="1">
      <c r="A263" s="27"/>
      <c r="B263" s="27"/>
      <c r="C263" s="27"/>
      <c r="D263" s="27"/>
      <c r="E263" s="28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</row>
    <row r="264" spans="1:24" s="29" customFormat="1">
      <c r="A264" s="27"/>
      <c r="B264" s="27"/>
      <c r="C264" s="27"/>
      <c r="D264" s="27"/>
      <c r="E264" s="28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</row>
    <row r="265" spans="1:24" s="29" customFormat="1">
      <c r="A265" s="27"/>
      <c r="B265" s="27"/>
      <c r="C265" s="27"/>
      <c r="D265" s="27"/>
      <c r="E265" s="28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</row>
    <row r="266" spans="1:24" s="29" customFormat="1">
      <c r="A266" s="27"/>
      <c r="B266" s="27"/>
      <c r="C266" s="27"/>
      <c r="D266" s="27"/>
      <c r="E266" s="28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</row>
    <row r="267" spans="1:24" s="29" customFormat="1">
      <c r="A267" s="27"/>
      <c r="B267" s="27"/>
      <c r="C267" s="27"/>
      <c r="D267" s="27"/>
      <c r="E267" s="28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</row>
    <row r="268" spans="1:24" s="29" customFormat="1">
      <c r="A268" s="27"/>
      <c r="B268" s="27"/>
      <c r="C268" s="27"/>
      <c r="D268" s="27"/>
      <c r="E268" s="28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</row>
    <row r="269" spans="1:24" s="29" customFormat="1">
      <c r="A269" s="27"/>
      <c r="B269" s="27"/>
      <c r="C269" s="27"/>
      <c r="D269" s="27"/>
      <c r="E269" s="28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</row>
    <row r="270" spans="1:24" s="29" customFormat="1">
      <c r="A270" s="27"/>
      <c r="B270" s="27"/>
      <c r="C270" s="27"/>
      <c r="D270" s="27"/>
      <c r="E270" s="28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</row>
    <row r="271" spans="1:24" s="29" customFormat="1">
      <c r="A271" s="27"/>
      <c r="B271" s="27"/>
      <c r="C271" s="27"/>
      <c r="D271" s="27"/>
      <c r="E271" s="28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</row>
    <row r="272" spans="1:24" s="29" customFormat="1">
      <c r="A272" s="27"/>
      <c r="B272" s="27"/>
      <c r="C272" s="27"/>
      <c r="D272" s="27"/>
      <c r="E272" s="28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</row>
    <row r="273" spans="1:24" s="29" customFormat="1">
      <c r="A273" s="27"/>
      <c r="B273" s="27"/>
      <c r="C273" s="27"/>
      <c r="D273" s="27"/>
      <c r="E273" s="28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</row>
    <row r="274" spans="1:24" s="29" customFormat="1">
      <c r="A274" s="27"/>
      <c r="B274" s="27"/>
      <c r="C274" s="27"/>
      <c r="D274" s="27"/>
      <c r="E274" s="28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</row>
    <row r="275" spans="1:24" s="29" customFormat="1">
      <c r="A275" s="27"/>
      <c r="B275" s="27"/>
      <c r="C275" s="27"/>
      <c r="D275" s="27"/>
      <c r="E275" s="28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</row>
    <row r="276" spans="1:24" s="29" customFormat="1">
      <c r="A276" s="27"/>
      <c r="B276" s="27"/>
      <c r="C276" s="27"/>
      <c r="D276" s="27"/>
      <c r="E276" s="28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</row>
    <row r="277" spans="1:24" s="29" customFormat="1">
      <c r="A277" s="27"/>
      <c r="B277" s="27"/>
      <c r="C277" s="27"/>
      <c r="D277" s="27"/>
      <c r="E277" s="28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</row>
    <row r="278" spans="1:24" s="29" customFormat="1">
      <c r="A278" s="27"/>
      <c r="B278" s="27"/>
      <c r="C278" s="27"/>
      <c r="D278" s="27"/>
      <c r="E278" s="28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</row>
    <row r="279" spans="1:24" s="29" customFormat="1">
      <c r="A279" s="27"/>
      <c r="B279" s="27"/>
      <c r="C279" s="27"/>
      <c r="D279" s="27"/>
      <c r="E279" s="28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</row>
    <row r="280" spans="1:24" s="29" customFormat="1">
      <c r="A280" s="27"/>
      <c r="B280" s="27"/>
      <c r="C280" s="27"/>
      <c r="D280" s="27"/>
      <c r="E280" s="28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</row>
    <row r="281" spans="1:24" s="29" customFormat="1">
      <c r="A281" s="27"/>
      <c r="B281" s="27"/>
      <c r="C281" s="27"/>
      <c r="D281" s="27"/>
      <c r="E281" s="28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</row>
    <row r="282" spans="1:24" s="29" customFormat="1">
      <c r="A282" s="27"/>
      <c r="B282" s="27"/>
      <c r="C282" s="27"/>
      <c r="D282" s="27"/>
      <c r="E282" s="28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</row>
    <row r="283" spans="1:24" s="29" customFormat="1">
      <c r="A283" s="27"/>
      <c r="B283" s="27"/>
      <c r="C283" s="27"/>
      <c r="D283" s="27"/>
      <c r="E283" s="28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</row>
    <row r="284" spans="1:24" s="29" customFormat="1">
      <c r="A284" s="27"/>
      <c r="B284" s="27"/>
      <c r="C284" s="27"/>
      <c r="D284" s="27"/>
      <c r="E284" s="28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</row>
    <row r="285" spans="1:24" s="29" customFormat="1">
      <c r="A285" s="27"/>
      <c r="B285" s="27"/>
      <c r="C285" s="27"/>
      <c r="D285" s="27"/>
      <c r="E285" s="28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</row>
    <row r="286" spans="1:24" s="29" customFormat="1">
      <c r="A286" s="27"/>
      <c r="B286" s="27"/>
      <c r="C286" s="27"/>
      <c r="D286" s="27"/>
      <c r="E286" s="28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</row>
    <row r="287" spans="1:24" s="29" customFormat="1">
      <c r="A287" s="27"/>
      <c r="B287" s="27"/>
      <c r="C287" s="27"/>
      <c r="D287" s="27"/>
      <c r="E287" s="28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</row>
    <row r="288" spans="1:24" s="29" customFormat="1">
      <c r="A288" s="27"/>
      <c r="B288" s="27"/>
      <c r="C288" s="27"/>
      <c r="D288" s="27"/>
      <c r="E288" s="28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</row>
    <row r="289" spans="1:24" s="29" customFormat="1">
      <c r="A289" s="27"/>
      <c r="B289" s="27"/>
      <c r="C289" s="27"/>
      <c r="D289" s="27"/>
      <c r="E289" s="28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</row>
    <row r="290" spans="1:24" s="29" customFormat="1">
      <c r="A290" s="27"/>
      <c r="B290" s="27"/>
      <c r="C290" s="27"/>
      <c r="D290" s="27"/>
      <c r="E290" s="28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</row>
    <row r="291" spans="1:24" s="29" customFormat="1">
      <c r="A291" s="27"/>
      <c r="B291" s="27"/>
      <c r="C291" s="27"/>
      <c r="D291" s="27"/>
      <c r="E291" s="28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</row>
    <row r="292" spans="1:24" s="29" customFormat="1">
      <c r="A292" s="27"/>
      <c r="B292" s="27"/>
      <c r="C292" s="27"/>
      <c r="D292" s="27"/>
      <c r="E292" s="28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</row>
    <row r="293" spans="1:24" s="29" customFormat="1">
      <c r="A293" s="27"/>
      <c r="B293" s="27"/>
      <c r="C293" s="27"/>
      <c r="D293" s="27"/>
      <c r="E293" s="28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</row>
    <row r="294" spans="1:24" s="29" customFormat="1">
      <c r="A294" s="27"/>
      <c r="B294" s="27"/>
      <c r="C294" s="27"/>
      <c r="D294" s="27"/>
      <c r="E294" s="28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</row>
    <row r="295" spans="1:24" s="29" customFormat="1">
      <c r="A295" s="27"/>
      <c r="B295" s="27"/>
      <c r="C295" s="27"/>
      <c r="D295" s="27"/>
      <c r="E295" s="28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</row>
    <row r="296" spans="1:24" s="29" customFormat="1">
      <c r="A296" s="27"/>
      <c r="B296" s="27"/>
      <c r="C296" s="27"/>
      <c r="D296" s="27"/>
      <c r="E296" s="28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</row>
    <row r="297" spans="1:24" s="29" customFormat="1">
      <c r="A297" s="27"/>
      <c r="B297" s="27"/>
      <c r="C297" s="27"/>
      <c r="D297" s="27"/>
      <c r="E297" s="28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</row>
    <row r="298" spans="1:24" s="29" customFormat="1">
      <c r="A298" s="27"/>
      <c r="B298" s="27"/>
      <c r="C298" s="27"/>
      <c r="D298" s="27"/>
      <c r="E298" s="28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</row>
    <row r="299" spans="1:24" s="29" customFormat="1">
      <c r="A299" s="27"/>
      <c r="B299" s="27"/>
      <c r="C299" s="27"/>
      <c r="D299" s="27"/>
      <c r="E299" s="28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</row>
    <row r="300" spans="1:24" s="29" customFormat="1">
      <c r="A300" s="27"/>
      <c r="B300" s="27"/>
      <c r="C300" s="27"/>
      <c r="D300" s="27"/>
      <c r="E300" s="28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</row>
    <row r="301" spans="1:24" s="29" customFormat="1">
      <c r="A301" s="27"/>
      <c r="B301" s="27"/>
      <c r="C301" s="27"/>
      <c r="D301" s="27"/>
      <c r="E301" s="28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</row>
    <row r="302" spans="1:24" s="29" customFormat="1">
      <c r="A302" s="27"/>
      <c r="B302" s="27"/>
      <c r="C302" s="27"/>
      <c r="D302" s="27"/>
      <c r="E302" s="28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</row>
    <row r="303" spans="1:24" s="29" customFormat="1">
      <c r="A303" s="27"/>
      <c r="B303" s="27"/>
      <c r="C303" s="27"/>
      <c r="D303" s="27"/>
      <c r="E303" s="28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</row>
    <row r="304" spans="1:24" s="29" customFormat="1">
      <c r="A304" s="27"/>
      <c r="B304" s="27"/>
      <c r="C304" s="27"/>
      <c r="D304" s="27"/>
      <c r="E304" s="28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</row>
    <row r="305" spans="1:24" s="29" customFormat="1">
      <c r="A305" s="27"/>
      <c r="B305" s="27"/>
      <c r="C305" s="27"/>
      <c r="D305" s="27"/>
      <c r="E305" s="28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</row>
    <row r="306" spans="1:24" s="29" customFormat="1">
      <c r="A306" s="27"/>
      <c r="B306" s="27"/>
      <c r="C306" s="27"/>
      <c r="D306" s="27"/>
      <c r="E306" s="28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</row>
    <row r="307" spans="1:24" s="29" customFormat="1">
      <c r="A307" s="27"/>
      <c r="B307" s="27"/>
      <c r="C307" s="27"/>
      <c r="D307" s="27"/>
      <c r="E307" s="28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</row>
    <row r="308" spans="1:24" s="29" customFormat="1">
      <c r="A308" s="27"/>
      <c r="B308" s="27"/>
      <c r="C308" s="27"/>
      <c r="D308" s="27"/>
      <c r="E308" s="28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</row>
    <row r="309" spans="1:24" s="29" customFormat="1">
      <c r="A309" s="27"/>
      <c r="B309" s="27"/>
      <c r="C309" s="27"/>
      <c r="D309" s="27"/>
      <c r="E309" s="28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</row>
    <row r="310" spans="1:24" s="29" customFormat="1">
      <c r="A310" s="27"/>
      <c r="B310" s="27"/>
      <c r="C310" s="27"/>
      <c r="D310" s="27"/>
      <c r="E310" s="28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</row>
    <row r="311" spans="1:24" s="29" customFormat="1">
      <c r="A311" s="27"/>
      <c r="B311" s="27"/>
      <c r="C311" s="27"/>
      <c r="D311" s="27"/>
      <c r="E311" s="28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</row>
    <row r="312" spans="1:24" s="29" customFormat="1">
      <c r="A312" s="27"/>
      <c r="B312" s="27"/>
      <c r="C312" s="27"/>
      <c r="D312" s="27"/>
      <c r="E312" s="28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</row>
    <row r="313" spans="1:24" s="29" customFormat="1">
      <c r="A313" s="27"/>
      <c r="B313" s="27"/>
      <c r="C313" s="27"/>
      <c r="D313" s="27"/>
      <c r="E313" s="28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</row>
    <row r="314" spans="1:24" s="29" customFormat="1">
      <c r="A314" s="27"/>
      <c r="B314" s="27"/>
      <c r="C314" s="27"/>
      <c r="D314" s="27"/>
      <c r="E314" s="28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</row>
    <row r="315" spans="1:24" s="29" customFormat="1">
      <c r="A315" s="27"/>
      <c r="B315" s="27"/>
      <c r="C315" s="27"/>
      <c r="D315" s="27"/>
      <c r="E315" s="28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</row>
    <row r="316" spans="1:24" s="29" customFormat="1">
      <c r="A316" s="27"/>
      <c r="B316" s="27"/>
      <c r="C316" s="27"/>
      <c r="D316" s="27"/>
      <c r="E316" s="28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</row>
    <row r="317" spans="1:24" s="29" customFormat="1">
      <c r="A317" s="27"/>
      <c r="B317" s="27"/>
      <c r="C317" s="27"/>
      <c r="D317" s="27"/>
      <c r="E317" s="28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</row>
    <row r="318" spans="1:24" s="29" customFormat="1">
      <c r="A318" s="27"/>
      <c r="B318" s="27"/>
      <c r="C318" s="27"/>
      <c r="D318" s="27"/>
      <c r="E318" s="28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</row>
    <row r="319" spans="1:24" s="29" customFormat="1">
      <c r="A319" s="27"/>
      <c r="B319" s="27"/>
      <c r="C319" s="27"/>
      <c r="D319" s="27"/>
      <c r="E319" s="28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</row>
    <row r="320" spans="1:24" s="29" customFormat="1">
      <c r="A320" s="27"/>
      <c r="B320" s="27"/>
      <c r="C320" s="27"/>
      <c r="D320" s="27"/>
      <c r="E320" s="28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</row>
    <row r="321" spans="1:24" s="29" customFormat="1">
      <c r="A321" s="27"/>
      <c r="B321" s="27"/>
      <c r="C321" s="27"/>
      <c r="D321" s="27"/>
      <c r="E321" s="28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</row>
    <row r="322" spans="1:24" s="29" customFormat="1">
      <c r="A322" s="27"/>
      <c r="B322" s="27"/>
      <c r="C322" s="27"/>
      <c r="D322" s="27"/>
      <c r="E322" s="28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</row>
    <row r="323" spans="1:24" s="29" customFormat="1">
      <c r="A323" s="27"/>
      <c r="B323" s="27"/>
      <c r="C323" s="27"/>
      <c r="D323" s="27"/>
      <c r="E323" s="28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</row>
    <row r="324" spans="1:24" s="29" customFormat="1">
      <c r="A324" s="27"/>
      <c r="B324" s="27"/>
      <c r="C324" s="27"/>
      <c r="D324" s="27"/>
      <c r="E324" s="28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</row>
    <row r="325" spans="1:24" s="29" customFormat="1">
      <c r="A325" s="27"/>
      <c r="B325" s="27"/>
      <c r="C325" s="27"/>
      <c r="D325" s="27"/>
      <c r="E325" s="28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</row>
    <row r="326" spans="1:24" s="29" customFormat="1">
      <c r="A326" s="27"/>
      <c r="B326" s="27"/>
      <c r="C326" s="27"/>
      <c r="D326" s="27"/>
      <c r="E326" s="28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</row>
    <row r="327" spans="1:24" s="29" customFormat="1">
      <c r="A327" s="27"/>
      <c r="B327" s="27"/>
      <c r="C327" s="27"/>
      <c r="D327" s="27"/>
      <c r="E327" s="28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</row>
    <row r="328" spans="1:24" s="29" customFormat="1">
      <c r="A328" s="27"/>
      <c r="B328" s="27"/>
      <c r="C328" s="27"/>
      <c r="D328" s="27"/>
      <c r="E328" s="28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</row>
    <row r="329" spans="1:24" s="29" customFormat="1">
      <c r="A329" s="27"/>
      <c r="B329" s="27"/>
      <c r="C329" s="27"/>
      <c r="D329" s="27"/>
      <c r="E329" s="28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</row>
    <row r="330" spans="1:24" s="29" customFormat="1">
      <c r="A330" s="27"/>
      <c r="B330" s="27"/>
      <c r="C330" s="27"/>
      <c r="D330" s="27"/>
      <c r="E330" s="28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</row>
    <row r="331" spans="1:24" s="29" customFormat="1">
      <c r="A331" s="27"/>
      <c r="B331" s="27"/>
      <c r="C331" s="27"/>
      <c r="D331" s="27"/>
      <c r="E331" s="28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</row>
    <row r="332" spans="1:24" s="29" customFormat="1">
      <c r="A332" s="27"/>
      <c r="B332" s="27"/>
      <c r="C332" s="27"/>
      <c r="D332" s="27"/>
      <c r="E332" s="28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</row>
    <row r="333" spans="1:24" s="29" customFormat="1">
      <c r="A333" s="27"/>
      <c r="B333" s="27"/>
      <c r="C333" s="27"/>
      <c r="D333" s="27"/>
      <c r="E333" s="28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</row>
    <row r="334" spans="1:24" s="29" customFormat="1">
      <c r="A334" s="27"/>
      <c r="B334" s="27"/>
      <c r="C334" s="27"/>
      <c r="D334" s="27"/>
      <c r="E334" s="28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</row>
    <row r="335" spans="1:24" s="29" customFormat="1">
      <c r="A335" s="27"/>
      <c r="B335" s="27"/>
      <c r="C335" s="27"/>
      <c r="D335" s="27"/>
      <c r="E335" s="28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</row>
    <row r="336" spans="1:24" s="29" customFormat="1">
      <c r="A336" s="27"/>
      <c r="B336" s="27"/>
      <c r="C336" s="27"/>
      <c r="D336" s="27"/>
      <c r="E336" s="28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</row>
    <row r="337" spans="1:24" s="29" customFormat="1">
      <c r="A337" s="27"/>
      <c r="B337" s="27"/>
      <c r="C337" s="27"/>
      <c r="D337" s="27"/>
      <c r="E337" s="28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</row>
    <row r="338" spans="1:24" s="29" customFormat="1">
      <c r="A338" s="27"/>
      <c r="B338" s="27"/>
      <c r="C338" s="27"/>
      <c r="D338" s="27"/>
      <c r="E338" s="28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</row>
    <row r="339" spans="1:24" s="29" customFormat="1">
      <c r="A339" s="27"/>
      <c r="B339" s="27"/>
      <c r="C339" s="27"/>
      <c r="D339" s="27"/>
      <c r="E339" s="28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</row>
    <row r="340" spans="1:24" s="29" customFormat="1">
      <c r="A340" s="27"/>
      <c r="B340" s="27"/>
      <c r="C340" s="27"/>
      <c r="D340" s="27"/>
      <c r="E340" s="28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</row>
    <row r="341" spans="1:24" s="29" customFormat="1">
      <c r="A341" s="27"/>
      <c r="B341" s="27"/>
      <c r="C341" s="27"/>
      <c r="D341" s="27"/>
      <c r="E341" s="28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</row>
    <row r="342" spans="1:24" s="29" customFormat="1">
      <c r="A342" s="27"/>
      <c r="B342" s="27"/>
      <c r="C342" s="27"/>
      <c r="D342" s="27"/>
      <c r="E342" s="28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</row>
    <row r="343" spans="1:24" s="29" customFormat="1">
      <c r="A343" s="27"/>
      <c r="B343" s="27"/>
      <c r="C343" s="27"/>
      <c r="D343" s="27"/>
      <c r="E343" s="28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</row>
    <row r="344" spans="1:24" s="29" customFormat="1">
      <c r="A344" s="27"/>
      <c r="B344" s="27"/>
      <c r="C344" s="27"/>
      <c r="D344" s="27"/>
      <c r="E344" s="28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</row>
    <row r="345" spans="1:24" s="29" customFormat="1">
      <c r="A345" s="27"/>
      <c r="B345" s="27"/>
      <c r="C345" s="27"/>
      <c r="D345" s="27"/>
      <c r="E345" s="28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</row>
    <row r="346" spans="1:24" s="29" customFormat="1">
      <c r="A346" s="27"/>
      <c r="B346" s="27"/>
      <c r="C346" s="27"/>
      <c r="D346" s="27"/>
      <c r="E346" s="28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</row>
    <row r="347" spans="1:24" s="29" customFormat="1">
      <c r="A347" s="27"/>
      <c r="B347" s="27"/>
      <c r="C347" s="27"/>
      <c r="D347" s="27"/>
      <c r="E347" s="28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</row>
    <row r="348" spans="1:24" s="29" customFormat="1">
      <c r="A348" s="27"/>
      <c r="B348" s="27"/>
      <c r="C348" s="27"/>
      <c r="D348" s="27"/>
      <c r="E348" s="28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</row>
    <row r="349" spans="1:24" s="29" customFormat="1">
      <c r="A349" s="27"/>
      <c r="B349" s="27"/>
      <c r="C349" s="27"/>
      <c r="D349" s="27"/>
      <c r="E349" s="28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</row>
    <row r="350" spans="1:24" s="29" customFormat="1">
      <c r="A350" s="27"/>
      <c r="B350" s="27"/>
      <c r="C350" s="27"/>
      <c r="D350" s="27"/>
      <c r="E350" s="28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</row>
    <row r="351" spans="1:24" s="29" customFormat="1">
      <c r="A351" s="27"/>
      <c r="B351" s="27"/>
      <c r="C351" s="27"/>
      <c r="D351" s="27"/>
      <c r="E351" s="28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</row>
    <row r="352" spans="1:24" s="29" customFormat="1">
      <c r="A352" s="27"/>
      <c r="B352" s="27"/>
      <c r="C352" s="27"/>
      <c r="D352" s="27"/>
      <c r="E352" s="28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</row>
    <row r="353" spans="1:24" s="29" customFormat="1">
      <c r="A353" s="27"/>
      <c r="B353" s="27"/>
      <c r="C353" s="27"/>
      <c r="D353" s="27"/>
      <c r="E353" s="28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</row>
    <row r="354" spans="1:24" s="29" customFormat="1">
      <c r="A354" s="27"/>
      <c r="B354" s="27"/>
      <c r="C354" s="27"/>
      <c r="D354" s="27"/>
      <c r="E354" s="28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</row>
    <row r="355" spans="1:24" s="29" customFormat="1">
      <c r="A355" s="27"/>
      <c r="B355" s="27"/>
      <c r="C355" s="27"/>
      <c r="D355" s="27"/>
      <c r="E355" s="28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</row>
    <row r="356" spans="1:24" s="29" customFormat="1">
      <c r="A356" s="27"/>
      <c r="B356" s="27"/>
      <c r="C356" s="27"/>
      <c r="D356" s="27"/>
      <c r="E356" s="28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</row>
    <row r="357" spans="1:24" s="29" customFormat="1">
      <c r="A357" s="27"/>
      <c r="B357" s="27"/>
      <c r="C357" s="27"/>
      <c r="D357" s="27"/>
      <c r="E357" s="28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</row>
    <row r="358" spans="1:24" s="29" customFormat="1">
      <c r="A358" s="27"/>
      <c r="B358" s="27"/>
      <c r="C358" s="27"/>
      <c r="D358" s="27"/>
      <c r="E358" s="28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</row>
    <row r="359" spans="1:24" s="29" customFormat="1">
      <c r="A359" s="27"/>
      <c r="B359" s="27"/>
      <c r="C359" s="27"/>
      <c r="D359" s="27"/>
      <c r="E359" s="28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</row>
    <row r="360" spans="1:24" s="29" customFormat="1">
      <c r="A360" s="27"/>
      <c r="B360" s="27"/>
      <c r="C360" s="27"/>
      <c r="D360" s="27"/>
      <c r="E360" s="28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</row>
    <row r="361" spans="1:24" s="29" customFormat="1">
      <c r="A361" s="27"/>
      <c r="B361" s="27"/>
      <c r="C361" s="27"/>
      <c r="D361" s="27"/>
      <c r="E361" s="28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</row>
    <row r="362" spans="1:24" s="29" customFormat="1">
      <c r="A362" s="27"/>
      <c r="B362" s="27"/>
      <c r="C362" s="27"/>
      <c r="D362" s="27"/>
      <c r="E362" s="28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</row>
    <row r="363" spans="1:24" s="29" customFormat="1">
      <c r="A363" s="27"/>
      <c r="B363" s="27"/>
      <c r="C363" s="27"/>
      <c r="D363" s="27"/>
      <c r="E363" s="28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</row>
    <row r="364" spans="1:24" s="29" customFormat="1">
      <c r="A364" s="27"/>
      <c r="B364" s="27"/>
      <c r="C364" s="27"/>
      <c r="D364" s="27"/>
      <c r="E364" s="28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</row>
    <row r="365" spans="1:24" s="29" customFormat="1">
      <c r="A365" s="27"/>
      <c r="B365" s="27"/>
      <c r="C365" s="27"/>
      <c r="D365" s="27"/>
      <c r="E365" s="28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</row>
    <row r="366" spans="1:24" s="29" customFormat="1">
      <c r="A366" s="27"/>
      <c r="B366" s="27"/>
      <c r="C366" s="27"/>
      <c r="D366" s="27"/>
      <c r="E366" s="28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</row>
    <row r="367" spans="1:24" s="29" customFormat="1">
      <c r="A367" s="27"/>
      <c r="B367" s="27"/>
      <c r="C367" s="27"/>
      <c r="D367" s="27"/>
      <c r="E367" s="28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</row>
    <row r="368" spans="1:24" s="29" customFormat="1">
      <c r="A368" s="27"/>
      <c r="B368" s="27"/>
      <c r="C368" s="27"/>
      <c r="D368" s="27"/>
      <c r="E368" s="28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</row>
    <row r="369" spans="1:24" s="29" customFormat="1">
      <c r="A369" s="27"/>
      <c r="B369" s="27"/>
      <c r="C369" s="27"/>
      <c r="D369" s="27"/>
      <c r="E369" s="28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</row>
    <row r="370" spans="1:24" s="29" customFormat="1">
      <c r="A370" s="27"/>
      <c r="B370" s="27"/>
      <c r="C370" s="27"/>
      <c r="D370" s="27"/>
      <c r="E370" s="28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</row>
    <row r="371" spans="1:24" s="29" customFormat="1">
      <c r="A371" s="27"/>
      <c r="B371" s="27"/>
      <c r="C371" s="27"/>
      <c r="D371" s="27"/>
      <c r="E371" s="28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</row>
    <row r="372" spans="1:24" s="29" customFormat="1">
      <c r="A372" s="27"/>
      <c r="B372" s="27"/>
      <c r="C372" s="27"/>
      <c r="D372" s="27"/>
      <c r="E372" s="28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</row>
    <row r="373" spans="1:24" s="29" customFormat="1">
      <c r="A373" s="27"/>
      <c r="B373" s="27"/>
      <c r="C373" s="27"/>
      <c r="D373" s="27"/>
      <c r="E373" s="28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</row>
    <row r="374" spans="1:24" s="29" customFormat="1">
      <c r="A374" s="27"/>
      <c r="B374" s="27"/>
      <c r="C374" s="27"/>
      <c r="D374" s="27"/>
      <c r="E374" s="28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</row>
    <row r="375" spans="1:24" s="29" customFormat="1">
      <c r="A375" s="27"/>
      <c r="B375" s="27"/>
      <c r="C375" s="27"/>
      <c r="D375" s="27"/>
      <c r="E375" s="28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</row>
    <row r="376" spans="1:24" s="29" customFormat="1">
      <c r="A376" s="27"/>
      <c r="B376" s="27"/>
      <c r="C376" s="27"/>
      <c r="D376" s="27"/>
      <c r="E376" s="28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</row>
    <row r="377" spans="1:24" s="29" customFormat="1">
      <c r="A377" s="27"/>
      <c r="B377" s="27"/>
      <c r="C377" s="27"/>
      <c r="D377" s="27"/>
      <c r="E377" s="28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</row>
    <row r="378" spans="1:24" s="29" customFormat="1">
      <c r="A378" s="27"/>
      <c r="B378" s="27"/>
      <c r="C378" s="27"/>
      <c r="D378" s="27"/>
      <c r="E378" s="28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</row>
    <row r="379" spans="1:24" s="29" customFormat="1">
      <c r="A379" s="27"/>
      <c r="B379" s="27"/>
      <c r="C379" s="27"/>
      <c r="D379" s="27"/>
      <c r="E379" s="28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</row>
    <row r="380" spans="1:24" s="29" customFormat="1">
      <c r="A380" s="27"/>
      <c r="B380" s="27"/>
      <c r="C380" s="27"/>
      <c r="D380" s="27"/>
      <c r="E380" s="28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</row>
    <row r="381" spans="1:24" s="29" customFormat="1">
      <c r="A381" s="27"/>
      <c r="B381" s="27"/>
      <c r="C381" s="27"/>
      <c r="D381" s="27"/>
      <c r="E381" s="28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</row>
    <row r="382" spans="1:24" s="29" customFormat="1">
      <c r="A382" s="27"/>
      <c r="B382" s="27"/>
      <c r="C382" s="27"/>
      <c r="D382" s="27"/>
      <c r="E382" s="28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</row>
    <row r="383" spans="1:24" s="29" customFormat="1">
      <c r="A383" s="27"/>
      <c r="B383" s="27"/>
      <c r="C383" s="27"/>
      <c r="D383" s="27"/>
      <c r="E383" s="28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</row>
    <row r="384" spans="1:24" s="29" customFormat="1">
      <c r="A384" s="27"/>
      <c r="B384" s="27"/>
      <c r="C384" s="27"/>
      <c r="D384" s="27"/>
      <c r="E384" s="28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</row>
    <row r="385" spans="1:24" s="29" customFormat="1">
      <c r="A385" s="27"/>
      <c r="B385" s="27"/>
      <c r="C385" s="27"/>
      <c r="D385" s="27"/>
      <c r="E385" s="28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</row>
    <row r="386" spans="1:24" s="29" customFormat="1">
      <c r="A386" s="27"/>
      <c r="B386" s="27"/>
      <c r="C386" s="27"/>
      <c r="D386" s="27"/>
      <c r="E386" s="28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</row>
    <row r="387" spans="1:24" s="29" customFormat="1">
      <c r="A387" s="27"/>
      <c r="B387" s="27"/>
      <c r="C387" s="27"/>
      <c r="D387" s="27"/>
      <c r="E387" s="28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</row>
    <row r="388" spans="1:24" s="29" customFormat="1">
      <c r="A388" s="27"/>
      <c r="B388" s="27"/>
      <c r="C388" s="27"/>
      <c r="D388" s="27"/>
      <c r="E388" s="28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</row>
    <row r="389" spans="1:24" s="29" customFormat="1">
      <c r="A389" s="27"/>
      <c r="B389" s="27"/>
      <c r="C389" s="27"/>
      <c r="D389" s="27"/>
      <c r="E389" s="28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</row>
    <row r="390" spans="1:24" s="29" customFormat="1">
      <c r="A390" s="27"/>
      <c r="B390" s="27"/>
      <c r="C390" s="27"/>
      <c r="D390" s="27"/>
      <c r="E390" s="28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</row>
    <row r="391" spans="1:24" s="29" customFormat="1">
      <c r="A391" s="27"/>
      <c r="B391" s="27"/>
      <c r="C391" s="27"/>
      <c r="D391" s="27"/>
      <c r="E391" s="28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</row>
    <row r="392" spans="1:24" s="29" customFormat="1">
      <c r="A392" s="27"/>
      <c r="B392" s="27"/>
      <c r="C392" s="27"/>
      <c r="D392" s="27"/>
      <c r="E392" s="28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</row>
    <row r="393" spans="1:24" s="29" customFormat="1">
      <c r="A393" s="27"/>
      <c r="B393" s="27"/>
      <c r="C393" s="27"/>
      <c r="D393" s="27"/>
      <c r="E393" s="28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</row>
    <row r="394" spans="1:24" s="29" customFormat="1">
      <c r="A394" s="27"/>
      <c r="B394" s="27"/>
      <c r="C394" s="27"/>
      <c r="D394" s="27"/>
      <c r="E394" s="28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</row>
    <row r="395" spans="1:24" s="29" customFormat="1">
      <c r="A395" s="27"/>
      <c r="B395" s="27"/>
      <c r="C395" s="27"/>
      <c r="D395" s="27"/>
      <c r="E395" s="28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</row>
    <row r="396" spans="1:24" s="29" customFormat="1">
      <c r="A396" s="27"/>
      <c r="B396" s="27"/>
      <c r="C396" s="27"/>
      <c r="D396" s="27"/>
      <c r="E396" s="28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</row>
    <row r="397" spans="1:24" s="29" customFormat="1">
      <c r="A397" s="27"/>
      <c r="B397" s="27"/>
      <c r="C397" s="27"/>
      <c r="D397" s="27"/>
      <c r="E397" s="28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</row>
    <row r="398" spans="1:24" s="29" customFormat="1">
      <c r="A398" s="27"/>
      <c r="B398" s="27"/>
      <c r="C398" s="27"/>
      <c r="D398" s="27"/>
      <c r="E398" s="28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</row>
    <row r="399" spans="1:24" s="29" customFormat="1">
      <c r="A399" s="27"/>
      <c r="B399" s="27"/>
      <c r="C399" s="27"/>
      <c r="D399" s="27"/>
      <c r="E399" s="28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</row>
  </sheetData>
  <mergeCells count="752">
    <mergeCell ref="C101:C103"/>
    <mergeCell ref="D101:D103"/>
    <mergeCell ref="R101:R103"/>
    <mergeCell ref="Q110:Q112"/>
    <mergeCell ref="Q122:Q124"/>
    <mergeCell ref="R128:R130"/>
    <mergeCell ref="P104:P106"/>
    <mergeCell ref="P107:P109"/>
    <mergeCell ref="S80:S82"/>
    <mergeCell ref="T80:T82"/>
    <mergeCell ref="T74:T76"/>
    <mergeCell ref="V134:V136"/>
    <mergeCell ref="S107:S109"/>
    <mergeCell ref="T107:T109"/>
    <mergeCell ref="T116:T118"/>
    <mergeCell ref="V128:V130"/>
    <mergeCell ref="T128:T130"/>
    <mergeCell ref="V125:V127"/>
    <mergeCell ref="O26:O31"/>
    <mergeCell ref="X74:X76"/>
    <mergeCell ref="Q74:Q76"/>
    <mergeCell ref="T65:T67"/>
    <mergeCell ref="S68:S70"/>
    <mergeCell ref="T77:T79"/>
    <mergeCell ref="C176:C178"/>
    <mergeCell ref="D176:D178"/>
    <mergeCell ref="E176:E178"/>
    <mergeCell ref="R65:R67"/>
    <mergeCell ref="S2:X2"/>
    <mergeCell ref="E32:E37"/>
    <mergeCell ref="S77:S79"/>
    <mergeCell ref="S65:S67"/>
    <mergeCell ref="O1:R2"/>
    <mergeCell ref="X62:X64"/>
    <mergeCell ref="V71:V73"/>
    <mergeCell ref="X65:X67"/>
    <mergeCell ref="O176:O178"/>
    <mergeCell ref="P176:P178"/>
    <mergeCell ref="U101:U103"/>
    <mergeCell ref="R176:R178"/>
    <mergeCell ref="T125:T127"/>
    <mergeCell ref="U125:U127"/>
    <mergeCell ref="U107:U109"/>
    <mergeCell ref="Q176:Q178"/>
    <mergeCell ref="A3:X3"/>
    <mergeCell ref="A4:X4"/>
    <mergeCell ref="A5:X5"/>
    <mergeCell ref="E7:E10"/>
    <mergeCell ref="P8:P10"/>
    <mergeCell ref="A14:A16"/>
    <mergeCell ref="D8:D10"/>
    <mergeCell ref="R113:R115"/>
    <mergeCell ref="R116:R118"/>
    <mergeCell ref="S101:S103"/>
    <mergeCell ref="S113:S115"/>
    <mergeCell ref="S116:S118"/>
    <mergeCell ref="C89:C91"/>
    <mergeCell ref="Q101:Q103"/>
    <mergeCell ref="E101:E103"/>
    <mergeCell ref="O101:O103"/>
    <mergeCell ref="P101:P103"/>
    <mergeCell ref="X176:X178"/>
    <mergeCell ref="U83:U85"/>
    <mergeCell ref="T83:T85"/>
    <mergeCell ref="X83:X85"/>
    <mergeCell ref="T95:T97"/>
    <mergeCell ref="T86:T88"/>
    <mergeCell ref="U149:U151"/>
    <mergeCell ref="V149:V151"/>
    <mergeCell ref="U116:U118"/>
    <mergeCell ref="T113:T115"/>
    <mergeCell ref="V107:V109"/>
    <mergeCell ref="V116:V118"/>
    <mergeCell ref="U128:U130"/>
    <mergeCell ref="U104:U106"/>
    <mergeCell ref="R83:R85"/>
    <mergeCell ref="V176:V178"/>
    <mergeCell ref="S83:S85"/>
    <mergeCell ref="R110:R112"/>
    <mergeCell ref="R122:R124"/>
    <mergeCell ref="S110:S112"/>
    <mergeCell ref="X125:X127"/>
    <mergeCell ref="V131:V133"/>
    <mergeCell ref="X131:X133"/>
    <mergeCell ref="V140:V142"/>
    <mergeCell ref="X140:X142"/>
    <mergeCell ref="T98:T100"/>
    <mergeCell ref="T110:T112"/>
    <mergeCell ref="T101:T103"/>
    <mergeCell ref="X128:X130"/>
    <mergeCell ref="V113:V115"/>
    <mergeCell ref="Q83:Q85"/>
    <mergeCell ref="R77:R79"/>
    <mergeCell ref="S86:S88"/>
    <mergeCell ref="S95:S97"/>
    <mergeCell ref="Q77:Q79"/>
    <mergeCell ref="X143:X145"/>
    <mergeCell ref="V101:V103"/>
    <mergeCell ref="X101:X103"/>
    <mergeCell ref="X134:X136"/>
    <mergeCell ref="X116:X118"/>
    <mergeCell ref="Q68:Q70"/>
    <mergeCell ref="R68:R70"/>
    <mergeCell ref="R74:R76"/>
    <mergeCell ref="R71:R73"/>
    <mergeCell ref="U80:U82"/>
    <mergeCell ref="V80:V82"/>
    <mergeCell ref="S74:S76"/>
    <mergeCell ref="S71:S73"/>
    <mergeCell ref="T71:T73"/>
    <mergeCell ref="T68:T70"/>
    <mergeCell ref="Q116:Q118"/>
    <mergeCell ref="X71:X73"/>
    <mergeCell ref="V74:V76"/>
    <mergeCell ref="U77:U79"/>
    <mergeCell ref="V77:V79"/>
    <mergeCell ref="X80:X82"/>
    <mergeCell ref="V110:V112"/>
    <mergeCell ref="X110:X112"/>
    <mergeCell ref="U74:U76"/>
    <mergeCell ref="R107:R109"/>
    <mergeCell ref="V95:V97"/>
    <mergeCell ref="X98:X100"/>
    <mergeCell ref="U113:U115"/>
    <mergeCell ref="X107:X109"/>
    <mergeCell ref="V104:V106"/>
    <mergeCell ref="V65:V67"/>
    <mergeCell ref="U65:U67"/>
    <mergeCell ref="U68:U70"/>
    <mergeCell ref="U71:U73"/>
    <mergeCell ref="X113:X115"/>
    <mergeCell ref="P98:P100"/>
    <mergeCell ref="R59:R61"/>
    <mergeCell ref="U62:U64"/>
    <mergeCell ref="T59:T61"/>
    <mergeCell ref="S59:S61"/>
    <mergeCell ref="P95:P97"/>
    <mergeCell ref="S92:S94"/>
    <mergeCell ref="R80:R82"/>
    <mergeCell ref="Q80:Q82"/>
    <mergeCell ref="Q71:Q73"/>
    <mergeCell ref="A59:A61"/>
    <mergeCell ref="C59:C61"/>
    <mergeCell ref="Q56:Q58"/>
    <mergeCell ref="C62:C64"/>
    <mergeCell ref="D62:D64"/>
    <mergeCell ref="O59:O61"/>
    <mergeCell ref="P59:P61"/>
    <mergeCell ref="A62:A64"/>
    <mergeCell ref="P62:P64"/>
    <mergeCell ref="O62:O64"/>
    <mergeCell ref="A83:A85"/>
    <mergeCell ref="B83:B85"/>
    <mergeCell ref="A89:A91"/>
    <mergeCell ref="B89:B91"/>
    <mergeCell ref="B86:B88"/>
    <mergeCell ref="A86:A88"/>
    <mergeCell ref="D89:D91"/>
    <mergeCell ref="V86:V88"/>
    <mergeCell ref="U86:U88"/>
    <mergeCell ref="T89:T91"/>
    <mergeCell ref="P89:P91"/>
    <mergeCell ref="S89:S91"/>
    <mergeCell ref="R86:R88"/>
    <mergeCell ref="Q86:Q88"/>
    <mergeCell ref="O95:O97"/>
    <mergeCell ref="O89:O91"/>
    <mergeCell ref="R95:R97"/>
    <mergeCell ref="Q95:Q97"/>
    <mergeCell ref="P92:P94"/>
    <mergeCell ref="O92:O94"/>
    <mergeCell ref="Q92:Q94"/>
    <mergeCell ref="R92:R94"/>
    <mergeCell ref="Q89:Q91"/>
    <mergeCell ref="R89:R91"/>
    <mergeCell ref="E59:E61"/>
    <mergeCell ref="E65:E67"/>
    <mergeCell ref="E62:E64"/>
    <mergeCell ref="B59:B61"/>
    <mergeCell ref="B62:B64"/>
    <mergeCell ref="D65:D67"/>
    <mergeCell ref="C65:C67"/>
    <mergeCell ref="D59:D61"/>
    <mergeCell ref="O86:O88"/>
    <mergeCell ref="E80:E82"/>
    <mergeCell ref="P86:P88"/>
    <mergeCell ref="O83:O85"/>
    <mergeCell ref="C86:C88"/>
    <mergeCell ref="D86:D88"/>
    <mergeCell ref="E86:E88"/>
    <mergeCell ref="D71:D73"/>
    <mergeCell ref="O71:O73"/>
    <mergeCell ref="O68:O70"/>
    <mergeCell ref="P68:P70"/>
    <mergeCell ref="P74:P76"/>
    <mergeCell ref="P83:P85"/>
    <mergeCell ref="E77:E79"/>
    <mergeCell ref="E71:E73"/>
    <mergeCell ref="E74:E76"/>
    <mergeCell ref="B56:B58"/>
    <mergeCell ref="A53:A55"/>
    <mergeCell ref="O65:O67"/>
    <mergeCell ref="E68:E70"/>
    <mergeCell ref="C68:C70"/>
    <mergeCell ref="P77:P79"/>
    <mergeCell ref="P71:P73"/>
    <mergeCell ref="O74:O76"/>
    <mergeCell ref="C71:C73"/>
    <mergeCell ref="D74:D76"/>
    <mergeCell ref="O32:O37"/>
    <mergeCell ref="O44:O46"/>
    <mergeCell ref="E38:E40"/>
    <mergeCell ref="O47:O52"/>
    <mergeCell ref="A47:A49"/>
    <mergeCell ref="A56:A58"/>
    <mergeCell ref="A44:A46"/>
    <mergeCell ref="D44:D46"/>
    <mergeCell ref="C53:C55"/>
    <mergeCell ref="B53:B55"/>
    <mergeCell ref="A7:A10"/>
    <mergeCell ref="C7:D7"/>
    <mergeCell ref="B7:B10"/>
    <mergeCell ref="C8:C10"/>
    <mergeCell ref="O56:O58"/>
    <mergeCell ref="D47:D49"/>
    <mergeCell ref="C47:C49"/>
    <mergeCell ref="D56:D58"/>
    <mergeCell ref="E56:E58"/>
    <mergeCell ref="C56:C58"/>
    <mergeCell ref="B26:B28"/>
    <mergeCell ref="A32:A34"/>
    <mergeCell ref="B32:B34"/>
    <mergeCell ref="A17:A19"/>
    <mergeCell ref="B17:B19"/>
    <mergeCell ref="C32:C34"/>
    <mergeCell ref="B20:B22"/>
    <mergeCell ref="B29:B31"/>
    <mergeCell ref="O17:O25"/>
    <mergeCell ref="P17:P25"/>
    <mergeCell ref="A13:B13"/>
    <mergeCell ref="A12:B12"/>
    <mergeCell ref="D14:D16"/>
    <mergeCell ref="B14:B16"/>
    <mergeCell ref="C14:C16"/>
    <mergeCell ref="E23:E25"/>
    <mergeCell ref="E14:E16"/>
    <mergeCell ref="C17:C19"/>
    <mergeCell ref="P26:P31"/>
    <mergeCell ref="E17:E19"/>
    <mergeCell ref="E26:E28"/>
    <mergeCell ref="D26:D28"/>
    <mergeCell ref="D17:D19"/>
    <mergeCell ref="C38:C40"/>
    <mergeCell ref="D38:D40"/>
    <mergeCell ref="C23:C25"/>
    <mergeCell ref="D23:D25"/>
    <mergeCell ref="C26:C28"/>
    <mergeCell ref="F8:F10"/>
    <mergeCell ref="H8:N8"/>
    <mergeCell ref="G8:G10"/>
    <mergeCell ref="N9:N10"/>
    <mergeCell ref="A38:A40"/>
    <mergeCell ref="B38:B40"/>
    <mergeCell ref="B23:B25"/>
    <mergeCell ref="D32:D34"/>
    <mergeCell ref="B35:B37"/>
    <mergeCell ref="A26:A28"/>
    <mergeCell ref="Q9:Q10"/>
    <mergeCell ref="Q8:X8"/>
    <mergeCell ref="R9:X9"/>
    <mergeCell ref="O8:O10"/>
    <mergeCell ref="F7:N7"/>
    <mergeCell ref="L9:L10"/>
    <mergeCell ref="J9:J10"/>
    <mergeCell ref="K9:K10"/>
    <mergeCell ref="M9:M10"/>
    <mergeCell ref="H9:H10"/>
    <mergeCell ref="I9:I10"/>
    <mergeCell ref="O7:X7"/>
    <mergeCell ref="O38:O43"/>
    <mergeCell ref="P38:P43"/>
    <mergeCell ref="Q38:Q43"/>
    <mergeCell ref="R38:R43"/>
    <mergeCell ref="S38:S43"/>
    <mergeCell ref="P32:P37"/>
    <mergeCell ref="Q32:Q37"/>
    <mergeCell ref="R32:R37"/>
    <mergeCell ref="P44:P46"/>
    <mergeCell ref="R53:R55"/>
    <mergeCell ref="S53:S55"/>
    <mergeCell ref="B41:B43"/>
    <mergeCell ref="B44:B46"/>
    <mergeCell ref="C44:C46"/>
    <mergeCell ref="E44:E46"/>
    <mergeCell ref="P47:P52"/>
    <mergeCell ref="D53:D55"/>
    <mergeCell ref="E53:E55"/>
    <mergeCell ref="X77:X79"/>
    <mergeCell ref="V83:V85"/>
    <mergeCell ref="Q53:Q55"/>
    <mergeCell ref="P53:P55"/>
    <mergeCell ref="P56:P58"/>
    <mergeCell ref="R56:R58"/>
    <mergeCell ref="Q62:Q64"/>
    <mergeCell ref="Q65:Q67"/>
    <mergeCell ref="P65:P67"/>
    <mergeCell ref="R62:R64"/>
    <mergeCell ref="A77:A79"/>
    <mergeCell ref="B77:B79"/>
    <mergeCell ref="C77:C79"/>
    <mergeCell ref="D77:D79"/>
    <mergeCell ref="Q47:Q52"/>
    <mergeCell ref="R47:R52"/>
    <mergeCell ref="Q59:Q61"/>
    <mergeCell ref="O53:O55"/>
    <mergeCell ref="B50:B52"/>
    <mergeCell ref="B47:B49"/>
    <mergeCell ref="A71:A73"/>
    <mergeCell ref="C74:C76"/>
    <mergeCell ref="B68:B70"/>
    <mergeCell ref="B65:B67"/>
    <mergeCell ref="A74:A76"/>
    <mergeCell ref="B71:B73"/>
    <mergeCell ref="B74:B76"/>
    <mergeCell ref="X86:X88"/>
    <mergeCell ref="T1:X1"/>
    <mergeCell ref="T179:T181"/>
    <mergeCell ref="U179:U181"/>
    <mergeCell ref="U155:U157"/>
    <mergeCell ref="V155:V157"/>
    <mergeCell ref="V179:V181"/>
    <mergeCell ref="X95:X97"/>
    <mergeCell ref="X68:X70"/>
    <mergeCell ref="X155:X157"/>
    <mergeCell ref="V68:V70"/>
    <mergeCell ref="X89:X91"/>
    <mergeCell ref="V89:V91"/>
    <mergeCell ref="T149:T151"/>
    <mergeCell ref="X149:X151"/>
    <mergeCell ref="V122:V124"/>
    <mergeCell ref="X122:X124"/>
    <mergeCell ref="X104:X106"/>
    <mergeCell ref="U92:U94"/>
    <mergeCell ref="V92:V94"/>
    <mergeCell ref="Q179:Q181"/>
    <mergeCell ref="Q152:Q154"/>
    <mergeCell ref="U98:U100"/>
    <mergeCell ref="S98:S100"/>
    <mergeCell ref="Q149:Q151"/>
    <mergeCell ref="R149:R151"/>
    <mergeCell ref="Q98:Q100"/>
    <mergeCell ref="R98:R100"/>
    <mergeCell ref="T155:T157"/>
    <mergeCell ref="T152:T154"/>
    <mergeCell ref="R179:R181"/>
    <mergeCell ref="S179:S181"/>
    <mergeCell ref="S176:S178"/>
    <mergeCell ref="T176:T178"/>
    <mergeCell ref="X92:X94"/>
    <mergeCell ref="T92:T94"/>
    <mergeCell ref="X179:X181"/>
    <mergeCell ref="V98:V100"/>
    <mergeCell ref="X152:X154"/>
    <mergeCell ref="U95:U97"/>
    <mergeCell ref="U176:U178"/>
    <mergeCell ref="U110:U112"/>
    <mergeCell ref="U122:U124"/>
    <mergeCell ref="U119:U121"/>
    <mergeCell ref="U167:U169"/>
    <mergeCell ref="U173:U175"/>
    <mergeCell ref="U170:U172"/>
    <mergeCell ref="U146:U148"/>
    <mergeCell ref="U143:U145"/>
    <mergeCell ref="U134:U136"/>
    <mergeCell ref="S119:S121"/>
    <mergeCell ref="U158:U160"/>
    <mergeCell ref="S149:S151"/>
    <mergeCell ref="T122:T124"/>
    <mergeCell ref="S122:S124"/>
    <mergeCell ref="S155:S157"/>
    <mergeCell ref="U131:U133"/>
    <mergeCell ref="U152:U154"/>
    <mergeCell ref="U140:U142"/>
    <mergeCell ref="S125:S127"/>
    <mergeCell ref="S128:S130"/>
    <mergeCell ref="R152:R154"/>
    <mergeCell ref="P131:P133"/>
    <mergeCell ref="Q131:Q133"/>
    <mergeCell ref="P128:P130"/>
    <mergeCell ref="Q128:Q130"/>
    <mergeCell ref="S140:S142"/>
    <mergeCell ref="P143:P145"/>
    <mergeCell ref="Q143:Q145"/>
    <mergeCell ref="S152:S154"/>
    <mergeCell ref="S104:S106"/>
    <mergeCell ref="R119:R121"/>
    <mergeCell ref="S137:S139"/>
    <mergeCell ref="R104:R106"/>
    <mergeCell ref="Q125:Q127"/>
    <mergeCell ref="R125:R127"/>
    <mergeCell ref="S131:S133"/>
    <mergeCell ref="S134:S136"/>
    <mergeCell ref="Q119:Q121"/>
    <mergeCell ref="Q113:Q115"/>
    <mergeCell ref="P155:P157"/>
    <mergeCell ref="E158:E160"/>
    <mergeCell ref="O158:O160"/>
    <mergeCell ref="P179:P181"/>
    <mergeCell ref="E179:E181"/>
    <mergeCell ref="Q104:Q106"/>
    <mergeCell ref="P110:P112"/>
    <mergeCell ref="P119:P121"/>
    <mergeCell ref="P113:P115"/>
    <mergeCell ref="P149:P151"/>
    <mergeCell ref="A152:A154"/>
    <mergeCell ref="O155:O157"/>
    <mergeCell ref="B155:B157"/>
    <mergeCell ref="A155:A157"/>
    <mergeCell ref="E155:E157"/>
    <mergeCell ref="C179:C181"/>
    <mergeCell ref="D179:D181"/>
    <mergeCell ref="O152:O154"/>
    <mergeCell ref="O179:O181"/>
    <mergeCell ref="B176:B178"/>
    <mergeCell ref="A173:A175"/>
    <mergeCell ref="B173:B175"/>
    <mergeCell ref="D152:D154"/>
    <mergeCell ref="B152:B154"/>
    <mergeCell ref="C152:C154"/>
    <mergeCell ref="B158:B160"/>
    <mergeCell ref="C158:C160"/>
    <mergeCell ref="D158:D160"/>
    <mergeCell ref="B167:B169"/>
    <mergeCell ref="C173:C175"/>
    <mergeCell ref="A179:B181"/>
    <mergeCell ref="Q17:Q25"/>
    <mergeCell ref="R17:R25"/>
    <mergeCell ref="S17:S25"/>
    <mergeCell ref="Q44:Q46"/>
    <mergeCell ref="R44:R46"/>
    <mergeCell ref="E119:E121"/>
    <mergeCell ref="B119:B121"/>
    <mergeCell ref="O125:O127"/>
    <mergeCell ref="B92:B94"/>
    <mergeCell ref="X26:X31"/>
    <mergeCell ref="W26:W31"/>
    <mergeCell ref="T17:T25"/>
    <mergeCell ref="U17:U25"/>
    <mergeCell ref="V17:V25"/>
    <mergeCell ref="X17:X25"/>
    <mergeCell ref="W17:W25"/>
    <mergeCell ref="Q26:Q31"/>
    <mergeCell ref="R26:R31"/>
    <mergeCell ref="S26:S31"/>
    <mergeCell ref="T26:T31"/>
    <mergeCell ref="U26:U31"/>
    <mergeCell ref="V26:V31"/>
    <mergeCell ref="S32:S37"/>
    <mergeCell ref="U38:U43"/>
    <mergeCell ref="V38:V43"/>
    <mergeCell ref="T38:T43"/>
    <mergeCell ref="T32:T37"/>
    <mergeCell ref="X32:X37"/>
    <mergeCell ref="U44:U46"/>
    <mergeCell ref="T47:T52"/>
    <mergeCell ref="U47:U52"/>
    <mergeCell ref="V47:V52"/>
    <mergeCell ref="U32:U37"/>
    <mergeCell ref="V32:V37"/>
    <mergeCell ref="A128:A130"/>
    <mergeCell ref="B128:B130"/>
    <mergeCell ref="C128:C130"/>
    <mergeCell ref="D128:D130"/>
    <mergeCell ref="O128:O130"/>
    <mergeCell ref="B125:B126"/>
    <mergeCell ref="S44:S46"/>
    <mergeCell ref="O80:O82"/>
    <mergeCell ref="P80:P82"/>
    <mergeCell ref="O77:O79"/>
    <mergeCell ref="C83:C85"/>
    <mergeCell ref="X38:X43"/>
    <mergeCell ref="X44:X46"/>
    <mergeCell ref="T44:T46"/>
    <mergeCell ref="S47:S52"/>
    <mergeCell ref="X47:X52"/>
    <mergeCell ref="B122:B124"/>
    <mergeCell ref="E122:E124"/>
    <mergeCell ref="O116:O118"/>
    <mergeCell ref="B113:B115"/>
    <mergeCell ref="E113:E115"/>
    <mergeCell ref="O122:O124"/>
    <mergeCell ref="O119:O121"/>
    <mergeCell ref="A110:A112"/>
    <mergeCell ref="A98:A100"/>
    <mergeCell ref="A95:A97"/>
    <mergeCell ref="B95:B97"/>
    <mergeCell ref="B104:B106"/>
    <mergeCell ref="B107:B109"/>
    <mergeCell ref="B98:B100"/>
    <mergeCell ref="A101:A103"/>
    <mergeCell ref="B101:B103"/>
    <mergeCell ref="B110:B112"/>
    <mergeCell ref="X53:X55"/>
    <mergeCell ref="E98:E100"/>
    <mergeCell ref="C98:C100"/>
    <mergeCell ref="T104:T106"/>
    <mergeCell ref="Q107:Q109"/>
    <mergeCell ref="U89:U91"/>
    <mergeCell ref="U59:U61"/>
    <mergeCell ref="O98:O100"/>
    <mergeCell ref="O110:O112"/>
    <mergeCell ref="U56:U58"/>
    <mergeCell ref="T62:T64"/>
    <mergeCell ref="S62:S64"/>
    <mergeCell ref="S56:S58"/>
    <mergeCell ref="C95:C97"/>
    <mergeCell ref="E95:E97"/>
    <mergeCell ref="C92:C94"/>
    <mergeCell ref="D92:D94"/>
    <mergeCell ref="E92:E94"/>
    <mergeCell ref="D68:D70"/>
    <mergeCell ref="C110:C112"/>
    <mergeCell ref="B116:B118"/>
    <mergeCell ref="E116:E118"/>
    <mergeCell ref="O143:O145"/>
    <mergeCell ref="V53:V55"/>
    <mergeCell ref="D110:D112"/>
    <mergeCell ref="E110:E112"/>
    <mergeCell ref="E107:E109"/>
    <mergeCell ref="E104:E106"/>
    <mergeCell ref="D95:D97"/>
    <mergeCell ref="T119:T121"/>
    <mergeCell ref="E134:E136"/>
    <mergeCell ref="A134:A136"/>
    <mergeCell ref="B134:B136"/>
    <mergeCell ref="O134:O136"/>
    <mergeCell ref="T131:T133"/>
    <mergeCell ref="A131:A133"/>
    <mergeCell ref="C131:C133"/>
    <mergeCell ref="D131:D133"/>
    <mergeCell ref="E128:E130"/>
    <mergeCell ref="U53:U55"/>
    <mergeCell ref="T134:T136"/>
    <mergeCell ref="P158:P160"/>
    <mergeCell ref="Q158:Q160"/>
    <mergeCell ref="R158:R160"/>
    <mergeCell ref="S158:S160"/>
    <mergeCell ref="T158:T160"/>
    <mergeCell ref="P134:P136"/>
    <mergeCell ref="Q134:Q136"/>
    <mergeCell ref="P122:P124"/>
    <mergeCell ref="A92:A94"/>
    <mergeCell ref="D98:D100"/>
    <mergeCell ref="D83:D85"/>
    <mergeCell ref="E89:E91"/>
    <mergeCell ref="E83:E85"/>
    <mergeCell ref="T53:T55"/>
    <mergeCell ref="B80:B82"/>
    <mergeCell ref="T56:T58"/>
    <mergeCell ref="A68:A70"/>
    <mergeCell ref="A65:A67"/>
    <mergeCell ref="E152:E154"/>
    <mergeCell ref="R134:R136"/>
    <mergeCell ref="O149:O151"/>
    <mergeCell ref="O104:O106"/>
    <mergeCell ref="O107:O109"/>
    <mergeCell ref="O113:O115"/>
    <mergeCell ref="E125:E127"/>
    <mergeCell ref="P125:P127"/>
    <mergeCell ref="P152:P154"/>
    <mergeCell ref="P116:P118"/>
    <mergeCell ref="B131:B133"/>
    <mergeCell ref="E131:E133"/>
    <mergeCell ref="O131:O133"/>
    <mergeCell ref="R131:R133"/>
    <mergeCell ref="V152:V154"/>
    <mergeCell ref="C134:C136"/>
    <mergeCell ref="D134:D136"/>
    <mergeCell ref="B149:B151"/>
    <mergeCell ref="E149:E151"/>
    <mergeCell ref="D149:D151"/>
    <mergeCell ref="V158:V160"/>
    <mergeCell ref="X158:X160"/>
    <mergeCell ref="X164:X166"/>
    <mergeCell ref="E161:E163"/>
    <mergeCell ref="S161:S163"/>
    <mergeCell ref="T161:T163"/>
    <mergeCell ref="U164:U166"/>
    <mergeCell ref="V164:V166"/>
    <mergeCell ref="P161:P163"/>
    <mergeCell ref="Q161:Q163"/>
    <mergeCell ref="X173:X175"/>
    <mergeCell ref="C170:C172"/>
    <mergeCell ref="D170:D172"/>
    <mergeCell ref="E170:E172"/>
    <mergeCell ref="X170:X172"/>
    <mergeCell ref="O173:O175"/>
    <mergeCell ref="P173:P175"/>
    <mergeCell ref="V173:V175"/>
    <mergeCell ref="W170:W172"/>
    <mergeCell ref="W173:W175"/>
    <mergeCell ref="D173:D175"/>
    <mergeCell ref="E173:E175"/>
    <mergeCell ref="A176:A178"/>
    <mergeCell ref="O161:O163"/>
    <mergeCell ref="B164:B166"/>
    <mergeCell ref="C164:C166"/>
    <mergeCell ref="D164:D166"/>
    <mergeCell ref="E164:E166"/>
    <mergeCell ref="B170:B172"/>
    <mergeCell ref="C161:C163"/>
    <mergeCell ref="R173:R175"/>
    <mergeCell ref="S173:S175"/>
    <mergeCell ref="T173:T175"/>
    <mergeCell ref="Q173:Q175"/>
    <mergeCell ref="A161:A163"/>
    <mergeCell ref="B161:B163"/>
    <mergeCell ref="A170:A172"/>
    <mergeCell ref="O164:O166"/>
    <mergeCell ref="P164:P166"/>
    <mergeCell ref="Q164:Q166"/>
    <mergeCell ref="P167:P169"/>
    <mergeCell ref="Q167:Q169"/>
    <mergeCell ref="R167:R169"/>
    <mergeCell ref="A167:A169"/>
    <mergeCell ref="E167:E169"/>
    <mergeCell ref="R164:R166"/>
    <mergeCell ref="C167:C169"/>
    <mergeCell ref="D167:D169"/>
    <mergeCell ref="O167:O169"/>
    <mergeCell ref="V170:V172"/>
    <mergeCell ref="R137:R139"/>
    <mergeCell ref="X161:X163"/>
    <mergeCell ref="O170:O172"/>
    <mergeCell ref="P170:P172"/>
    <mergeCell ref="Q170:Q172"/>
    <mergeCell ref="R170:R172"/>
    <mergeCell ref="S170:S172"/>
    <mergeCell ref="T170:T172"/>
    <mergeCell ref="U161:U163"/>
    <mergeCell ref="V161:V163"/>
    <mergeCell ref="X167:X169"/>
    <mergeCell ref="S167:S169"/>
    <mergeCell ref="V167:V169"/>
    <mergeCell ref="T167:T169"/>
    <mergeCell ref="S164:S166"/>
    <mergeCell ref="T164:T166"/>
    <mergeCell ref="W167:W169"/>
    <mergeCell ref="R161:R163"/>
    <mergeCell ref="E137:E139"/>
    <mergeCell ref="O137:O139"/>
    <mergeCell ref="P137:P139"/>
    <mergeCell ref="Q137:Q139"/>
    <mergeCell ref="O140:O142"/>
    <mergeCell ref="R155:R157"/>
    <mergeCell ref="E143:E145"/>
    <mergeCell ref="P140:P142"/>
    <mergeCell ref="Q140:Q142"/>
    <mergeCell ref="D161:D163"/>
    <mergeCell ref="C155:C157"/>
    <mergeCell ref="D155:D157"/>
    <mergeCell ref="Q155:Q157"/>
    <mergeCell ref="A137:A139"/>
    <mergeCell ref="B137:B139"/>
    <mergeCell ref="C137:C139"/>
    <mergeCell ref="D137:D139"/>
    <mergeCell ref="A149:A151"/>
    <mergeCell ref="C149:C151"/>
    <mergeCell ref="E140:E142"/>
    <mergeCell ref="D140:D142"/>
    <mergeCell ref="T137:T139"/>
    <mergeCell ref="U137:U139"/>
    <mergeCell ref="V137:V139"/>
    <mergeCell ref="X137:X139"/>
    <mergeCell ref="A143:A145"/>
    <mergeCell ref="B143:B145"/>
    <mergeCell ref="C143:C145"/>
    <mergeCell ref="D143:D145"/>
    <mergeCell ref="A140:A142"/>
    <mergeCell ref="B140:B142"/>
    <mergeCell ref="C140:C142"/>
    <mergeCell ref="B146:B148"/>
    <mergeCell ref="C146:C148"/>
    <mergeCell ref="D146:D148"/>
    <mergeCell ref="E146:E148"/>
    <mergeCell ref="T146:T148"/>
    <mergeCell ref="R143:R145"/>
    <mergeCell ref="S143:S145"/>
    <mergeCell ref="O146:O148"/>
    <mergeCell ref="P146:P148"/>
    <mergeCell ref="Q146:Q148"/>
    <mergeCell ref="R146:R148"/>
    <mergeCell ref="T143:T145"/>
    <mergeCell ref="S146:S148"/>
    <mergeCell ref="R140:R142"/>
    <mergeCell ref="T140:T142"/>
    <mergeCell ref="V146:V148"/>
    <mergeCell ref="X146:X148"/>
    <mergeCell ref="W89:W91"/>
    <mergeCell ref="W32:W37"/>
    <mergeCell ref="W38:W43"/>
    <mergeCell ref="W44:W46"/>
    <mergeCell ref="W47:W52"/>
    <mergeCell ref="W53:W55"/>
    <mergeCell ref="W56:W58"/>
    <mergeCell ref="W59:W61"/>
    <mergeCell ref="V143:V145"/>
    <mergeCell ref="W146:W148"/>
    <mergeCell ref="V44:V46"/>
    <mergeCell ref="X56:X58"/>
    <mergeCell ref="V56:V58"/>
    <mergeCell ref="X59:X61"/>
    <mergeCell ref="V62:V64"/>
    <mergeCell ref="V59:V61"/>
    <mergeCell ref="X119:X121"/>
    <mergeCell ref="V119:V121"/>
    <mergeCell ref="W74:W76"/>
    <mergeCell ref="W62:W64"/>
    <mergeCell ref="W77:W79"/>
    <mergeCell ref="W80:W82"/>
    <mergeCell ref="W83:W85"/>
    <mergeCell ref="W119:W121"/>
    <mergeCell ref="W113:W115"/>
    <mergeCell ref="W116:W118"/>
    <mergeCell ref="W101:W103"/>
    <mergeCell ref="E47:E52"/>
    <mergeCell ref="W149:W151"/>
    <mergeCell ref="W152:W154"/>
    <mergeCell ref="W155:W157"/>
    <mergeCell ref="W158:W160"/>
    <mergeCell ref="W161:W163"/>
    <mergeCell ref="W86:W88"/>
    <mergeCell ref="W65:W67"/>
    <mergeCell ref="W68:W70"/>
    <mergeCell ref="W71:W73"/>
    <mergeCell ref="W125:W127"/>
    <mergeCell ref="W128:W130"/>
    <mergeCell ref="W131:W133"/>
    <mergeCell ref="W140:W142"/>
    <mergeCell ref="W176:W178"/>
    <mergeCell ref="W179:W181"/>
    <mergeCell ref="W164:W166"/>
    <mergeCell ref="W134:W136"/>
    <mergeCell ref="W137:W139"/>
    <mergeCell ref="W143:W145"/>
    <mergeCell ref="W92:W94"/>
    <mergeCell ref="W95:W97"/>
    <mergeCell ref="W98:W100"/>
    <mergeCell ref="W104:W106"/>
    <mergeCell ref="W107:W109"/>
    <mergeCell ref="W110:W112"/>
    <mergeCell ref="W122:W124"/>
  </mergeCells>
  <phoneticPr fontId="1" type="noConversion"/>
  <pageMargins left="0.78740157480314965" right="0.78740157480314965" top="1.1023622047244095" bottom="0.55118110236220474" header="0.31496062992125984" footer="0.31496062992125984"/>
  <pageSetup paperSize="9" scale="29" fitToHeight="46" orientation="landscape" verticalDpi="180" r:id="rId1"/>
  <rowBreaks count="4" manualBreakCount="4">
    <brk id="28" max="23" man="1"/>
    <brk id="61" max="16383" man="1"/>
    <brk id="118" max="23" man="1"/>
    <brk id="169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2024-02-14T11:30:49Z</cp:lastPrinted>
  <dcterms:created xsi:type="dcterms:W3CDTF">2006-09-28T05:33:49Z</dcterms:created>
  <dcterms:modified xsi:type="dcterms:W3CDTF">2024-02-14T11:31:36Z</dcterms:modified>
</cp:coreProperties>
</file>