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75" yWindow="4440" windowWidth="15480" windowHeight="6420"/>
  </bookViews>
  <sheets>
    <sheet name="Лист1" sheetId="1" r:id="rId1"/>
    <sheet name="Лист2" sheetId="2" r:id="rId2"/>
    <sheet name="Лист3" sheetId="3" r:id="rId3"/>
  </sheets>
  <definedNames>
    <definedName name="OLE_LINK1" localSheetId="0">Лист1!$A$2</definedName>
    <definedName name="_xlnm.Print_Area" localSheetId="0">Лист1!$A$1:$V$180</definedName>
  </definedNames>
  <calcPr calcId="145621"/>
  <fileRecoveryPr autoRecover="0"/>
</workbook>
</file>

<file path=xl/calcChain.xml><?xml version="1.0" encoding="utf-8"?>
<calcChain xmlns="http://schemas.openxmlformats.org/spreadsheetml/2006/main">
  <c r="K93" i="1" l="1"/>
  <c r="G138" i="1"/>
  <c r="K137" i="1"/>
  <c r="G137" i="1" s="1"/>
  <c r="K128" i="1" l="1"/>
  <c r="K94" i="1"/>
  <c r="K107" i="1"/>
  <c r="K166" i="1"/>
  <c r="K163" i="1" s="1"/>
  <c r="M165" i="1"/>
  <c r="L165" i="1"/>
  <c r="M167" i="1"/>
  <c r="L167" i="1"/>
  <c r="M72" i="1"/>
  <c r="M93" i="1"/>
  <c r="M90" i="1" s="1"/>
  <c r="M20" i="1"/>
  <c r="L20" i="1"/>
  <c r="M80" i="1"/>
  <c r="M41" i="1"/>
  <c r="L41" i="1"/>
  <c r="M35" i="1"/>
  <c r="L35" i="1"/>
  <c r="M29" i="1"/>
  <c r="L29" i="1"/>
  <c r="M50" i="1"/>
  <c r="L50" i="1"/>
  <c r="M23" i="1"/>
  <c r="L23" i="1"/>
  <c r="K23" i="1" l="1"/>
  <c r="P167" i="1" l="1"/>
  <c r="P149" i="1"/>
  <c r="P95" i="1"/>
  <c r="P86" i="1"/>
  <c r="P80" i="1"/>
  <c r="P77" i="1"/>
  <c r="P74" i="1"/>
  <c r="P65" i="1"/>
  <c r="P62" i="1"/>
  <c r="P38" i="1"/>
  <c r="P32" i="1"/>
  <c r="K165" i="1"/>
  <c r="K162" i="1" s="1"/>
  <c r="K167" i="1"/>
  <c r="K116" i="1"/>
  <c r="J93" i="1"/>
  <c r="J94" i="1"/>
  <c r="K41" i="1"/>
  <c r="G136" i="1"/>
  <c r="G135" i="1"/>
  <c r="J134" i="1"/>
  <c r="G134" i="1" s="1"/>
  <c r="G132" i="1"/>
  <c r="J131" i="1"/>
  <c r="G131" i="1" s="1"/>
  <c r="M162" i="1"/>
  <c r="M163" i="1"/>
  <c r="L163" i="1"/>
  <c r="L162" i="1"/>
  <c r="M164" i="1"/>
  <c r="L164" i="1"/>
  <c r="J165" i="1"/>
  <c r="J166" i="1"/>
  <c r="G166" i="1" s="1"/>
  <c r="G169" i="1"/>
  <c r="G168" i="1"/>
  <c r="J167" i="1"/>
  <c r="G160" i="1"/>
  <c r="G159" i="1"/>
  <c r="J158" i="1"/>
  <c r="G158" i="1" s="1"/>
  <c r="J157" i="1"/>
  <c r="G157" i="1" s="1"/>
  <c r="J156" i="1"/>
  <c r="G150" i="1"/>
  <c r="G149" i="1" s="1"/>
  <c r="M149" i="1"/>
  <c r="L149" i="1"/>
  <c r="K149" i="1"/>
  <c r="J149" i="1"/>
  <c r="I149" i="1"/>
  <c r="H149" i="1"/>
  <c r="G140" i="1"/>
  <c r="J80" i="1"/>
  <c r="K50" i="1"/>
  <c r="K35" i="1"/>
  <c r="K29" i="1"/>
  <c r="G165" i="1" l="1"/>
  <c r="L161" i="1"/>
  <c r="M161" i="1"/>
  <c r="G167" i="1"/>
  <c r="J163" i="1"/>
  <c r="G163" i="1" s="1"/>
  <c r="K161" i="1"/>
  <c r="K164" i="1"/>
  <c r="J155" i="1"/>
  <c r="G155" i="1" s="1"/>
  <c r="J164" i="1"/>
  <c r="G164" i="1" s="1"/>
  <c r="J162" i="1"/>
  <c r="J154" i="1"/>
  <c r="G154" i="1" s="1"/>
  <c r="J153" i="1"/>
  <c r="G156" i="1"/>
  <c r="K20" i="1"/>
  <c r="J23" i="1"/>
  <c r="G153" i="1" l="1"/>
  <c r="J152" i="1"/>
  <c r="G152" i="1" s="1"/>
  <c r="G162" i="1"/>
  <c r="J161" i="1"/>
  <c r="G161" i="1" s="1"/>
  <c r="J128" i="1"/>
  <c r="G128" i="1" s="1"/>
  <c r="G130" i="1"/>
  <c r="G129" i="1"/>
  <c r="I94" i="1" l="1"/>
  <c r="P53" i="1"/>
  <c r="J15" i="1"/>
  <c r="G55" i="1"/>
  <c r="G54" i="1"/>
  <c r="G53" i="1"/>
  <c r="J58" i="1"/>
  <c r="J26" i="1"/>
  <c r="J17" i="1"/>
  <c r="J107" i="1" l="1"/>
  <c r="J101" i="1"/>
  <c r="J35" i="1"/>
  <c r="J20" i="1"/>
  <c r="G127" i="1" l="1"/>
  <c r="G124" i="1"/>
  <c r="J125" i="1" l="1"/>
  <c r="G125" i="1" s="1"/>
  <c r="J122" i="1"/>
  <c r="G122" i="1" s="1"/>
  <c r="J104" i="1"/>
  <c r="G121" i="1"/>
  <c r="G120" i="1"/>
  <c r="I119" i="1"/>
  <c r="G119" i="1" s="1"/>
  <c r="P26" i="1"/>
  <c r="K15" i="1"/>
  <c r="L72" i="1"/>
  <c r="K72" i="1"/>
  <c r="L91" i="1"/>
  <c r="K80" i="1"/>
  <c r="L80" i="1"/>
  <c r="J72" i="1"/>
  <c r="J29" i="1"/>
  <c r="H19" i="1" l="1"/>
  <c r="J41" i="1"/>
  <c r="J50" i="1"/>
  <c r="I93" i="1"/>
  <c r="M116" i="1"/>
  <c r="L116" i="1"/>
  <c r="J116" i="1"/>
  <c r="H116" i="1"/>
  <c r="G118" i="1"/>
  <c r="G117" i="1"/>
  <c r="I116" i="1"/>
  <c r="I107" i="1"/>
  <c r="I15" i="1"/>
  <c r="I16" i="1"/>
  <c r="I20" i="1"/>
  <c r="I50" i="1"/>
  <c r="I41" i="1"/>
  <c r="I35" i="1"/>
  <c r="I29" i="1"/>
  <c r="G116" i="1" l="1"/>
  <c r="K86" i="1"/>
  <c r="J86" i="1"/>
  <c r="I86" i="1"/>
  <c r="I72" i="1"/>
  <c r="I90" i="1" l="1"/>
  <c r="G103" i="1"/>
  <c r="G102" i="1"/>
  <c r="I101" i="1"/>
  <c r="G33" i="1"/>
  <c r="H16" i="1"/>
  <c r="H41" i="1"/>
  <c r="H35" i="1"/>
  <c r="H17" i="1"/>
  <c r="H86" i="1"/>
  <c r="G19" i="1"/>
  <c r="H29" i="1"/>
  <c r="H101" i="1"/>
  <c r="G101" i="1" l="1"/>
  <c r="G18" i="1"/>
  <c r="H23" i="1"/>
  <c r="G23" i="1"/>
  <c r="H93" i="1" l="1"/>
  <c r="H72" i="1"/>
  <c r="H15" i="1"/>
  <c r="H94" i="1"/>
  <c r="H91" i="1" s="1"/>
  <c r="G109" i="1" l="1"/>
  <c r="G108" i="1"/>
  <c r="H107" i="1"/>
  <c r="L93" i="1"/>
  <c r="L90" i="1" s="1"/>
  <c r="L89" i="1" s="1"/>
  <c r="G107" i="1" l="1"/>
  <c r="I104" i="1"/>
  <c r="H60" i="1" l="1"/>
  <c r="G52" i="1"/>
  <c r="G51" i="1"/>
  <c r="H50" i="1"/>
  <c r="G50" i="1" s="1"/>
  <c r="G115" i="1" l="1"/>
  <c r="G114" i="1"/>
  <c r="H113" i="1"/>
  <c r="G113" i="1" s="1"/>
  <c r="G112" i="1"/>
  <c r="G111" i="1"/>
  <c r="G106" i="1"/>
  <c r="G105" i="1"/>
  <c r="H110" i="1"/>
  <c r="G110" i="1" s="1"/>
  <c r="H104" i="1"/>
  <c r="G104" i="1" s="1"/>
  <c r="M86" i="1"/>
  <c r="L86" i="1"/>
  <c r="L144" i="1"/>
  <c r="G144" i="1" s="1"/>
  <c r="M60" i="1" l="1"/>
  <c r="L60" i="1"/>
  <c r="K60" i="1"/>
  <c r="I60" i="1"/>
  <c r="I171" i="1" s="1"/>
  <c r="H61" i="1"/>
  <c r="G148" i="1"/>
  <c r="G147" i="1"/>
  <c r="J146" i="1"/>
  <c r="K91" i="1"/>
  <c r="M16" i="1"/>
  <c r="M15" i="1"/>
  <c r="L16" i="1"/>
  <c r="L15" i="1"/>
  <c r="K16" i="1"/>
  <c r="J16" i="1"/>
  <c r="K172" i="1" l="1"/>
  <c r="G16" i="1"/>
  <c r="I14" i="1"/>
  <c r="H14" i="1"/>
  <c r="H13" i="1" s="1"/>
  <c r="K90" i="1"/>
  <c r="J90" i="1"/>
  <c r="J91" i="1"/>
  <c r="J172" i="1" s="1"/>
  <c r="M69" i="1"/>
  <c r="M68" i="1" s="1"/>
  <c r="M92" i="1"/>
  <c r="L92" i="1"/>
  <c r="J71" i="1"/>
  <c r="J60" i="1"/>
  <c r="J57" i="1" s="1"/>
  <c r="H69" i="1"/>
  <c r="I69" i="1"/>
  <c r="L69" i="1"/>
  <c r="L68" i="1" s="1"/>
  <c r="K69" i="1"/>
  <c r="G93" i="1"/>
  <c r="I91" i="1"/>
  <c r="I73" i="1"/>
  <c r="I70" i="1" s="1"/>
  <c r="H47" i="1"/>
  <c r="I47" i="1"/>
  <c r="K59" i="1"/>
  <c r="L57" i="1"/>
  <c r="L56" i="1" s="1"/>
  <c r="M57" i="1"/>
  <c r="M56" i="1" s="1"/>
  <c r="J143" i="1"/>
  <c r="L141" i="1"/>
  <c r="G100" i="1"/>
  <c r="H57" i="1"/>
  <c r="H58" i="1"/>
  <c r="H90" i="1"/>
  <c r="I59" i="1"/>
  <c r="H146" i="1"/>
  <c r="I146" i="1"/>
  <c r="K146" i="1"/>
  <c r="L146" i="1"/>
  <c r="M146" i="1"/>
  <c r="I143" i="1"/>
  <c r="K143" i="1"/>
  <c r="L143" i="1"/>
  <c r="M143" i="1"/>
  <c r="H143" i="1"/>
  <c r="I98" i="1"/>
  <c r="J98" i="1"/>
  <c r="K98" i="1"/>
  <c r="L98" i="1"/>
  <c r="M98" i="1"/>
  <c r="H98" i="1"/>
  <c r="I95" i="1"/>
  <c r="J95" i="1"/>
  <c r="K95" i="1"/>
  <c r="L95" i="1"/>
  <c r="M95" i="1"/>
  <c r="H95" i="1"/>
  <c r="M89" i="1"/>
  <c r="I83" i="1"/>
  <c r="J83" i="1"/>
  <c r="K83" i="1"/>
  <c r="L83" i="1"/>
  <c r="M83" i="1"/>
  <c r="H83" i="1"/>
  <c r="I77" i="1"/>
  <c r="J77" i="1"/>
  <c r="K77" i="1"/>
  <c r="L77" i="1"/>
  <c r="M77" i="1"/>
  <c r="H77" i="1"/>
  <c r="I74" i="1"/>
  <c r="J74" i="1"/>
  <c r="K74" i="1"/>
  <c r="L74" i="1"/>
  <c r="M74" i="1"/>
  <c r="H74" i="1"/>
  <c r="I71" i="1"/>
  <c r="I65" i="1"/>
  <c r="J65" i="1"/>
  <c r="K65" i="1"/>
  <c r="L65" i="1"/>
  <c r="M65" i="1"/>
  <c r="H65" i="1"/>
  <c r="I62" i="1"/>
  <c r="J62" i="1"/>
  <c r="K62" i="1"/>
  <c r="L62" i="1"/>
  <c r="M62" i="1"/>
  <c r="H62" i="1"/>
  <c r="J59" i="1"/>
  <c r="L59" i="1"/>
  <c r="I44" i="1"/>
  <c r="J44" i="1"/>
  <c r="K44" i="1"/>
  <c r="L44" i="1"/>
  <c r="M44" i="1"/>
  <c r="H44" i="1"/>
  <c r="I38" i="1"/>
  <c r="J38" i="1"/>
  <c r="K38" i="1"/>
  <c r="L38" i="1"/>
  <c r="M38" i="1"/>
  <c r="H38" i="1"/>
  <c r="I32" i="1"/>
  <c r="J32" i="1"/>
  <c r="K32" i="1"/>
  <c r="L32" i="1"/>
  <c r="M32" i="1"/>
  <c r="H32" i="1"/>
  <c r="I26" i="1"/>
  <c r="K26" i="1"/>
  <c r="L26" i="1"/>
  <c r="M26" i="1"/>
  <c r="H26" i="1"/>
  <c r="I17" i="1"/>
  <c r="K17" i="1"/>
  <c r="L17" i="1"/>
  <c r="M17" i="1"/>
  <c r="J47" i="1"/>
  <c r="K47" i="1"/>
  <c r="L47" i="1"/>
  <c r="M47" i="1"/>
  <c r="G99" i="1"/>
  <c r="G142" i="1"/>
  <c r="G96" i="1"/>
  <c r="G97" i="1"/>
  <c r="G88" i="1"/>
  <c r="G85" i="1"/>
  <c r="G87" i="1"/>
  <c r="G76" i="1"/>
  <c r="G78" i="1"/>
  <c r="G79" i="1"/>
  <c r="G84" i="1"/>
  <c r="G73" i="1"/>
  <c r="G75" i="1"/>
  <c r="G63" i="1"/>
  <c r="G66" i="1"/>
  <c r="G49" i="1"/>
  <c r="G45" i="1"/>
  <c r="G39" i="1"/>
  <c r="G27" i="1"/>
  <c r="M172" i="1"/>
  <c r="L172" i="1"/>
  <c r="G48" i="1"/>
  <c r="H92" i="1"/>
  <c r="H59" i="1"/>
  <c r="I92" i="1"/>
  <c r="H171" i="1" l="1"/>
  <c r="M171" i="1"/>
  <c r="I172" i="1"/>
  <c r="G74" i="1"/>
  <c r="G17" i="1"/>
  <c r="H172" i="1"/>
  <c r="H68" i="1"/>
  <c r="G60" i="1"/>
  <c r="M71" i="1"/>
  <c r="M59" i="1"/>
  <c r="G59" i="1" s="1"/>
  <c r="G86" i="1"/>
  <c r="L71" i="1"/>
  <c r="G146" i="1"/>
  <c r="I13" i="1"/>
  <c r="G95" i="1"/>
  <c r="G61" i="1"/>
  <c r="J56" i="1"/>
  <c r="K57" i="1"/>
  <c r="K171" i="1" s="1"/>
  <c r="I57" i="1"/>
  <c r="G94" i="1"/>
  <c r="G62" i="1"/>
  <c r="J92" i="1"/>
  <c r="K92" i="1"/>
  <c r="K89" i="1"/>
  <c r="M170" i="1"/>
  <c r="K14" i="1"/>
  <c r="K13" i="1" s="1"/>
  <c r="G143" i="1"/>
  <c r="G83" i="1"/>
  <c r="L171" i="1"/>
  <c r="L170" i="1" s="1"/>
  <c r="J89" i="1"/>
  <c r="J69" i="1"/>
  <c r="J171" i="1" s="1"/>
  <c r="J14" i="1"/>
  <c r="J13" i="1" s="1"/>
  <c r="G77" i="1"/>
  <c r="G44" i="1"/>
  <c r="G98" i="1"/>
  <c r="I89" i="1"/>
  <c r="G72" i="1"/>
  <c r="G26" i="1"/>
  <c r="G65" i="1"/>
  <c r="G15" i="1"/>
  <c r="G38" i="1"/>
  <c r="H71" i="1"/>
  <c r="M14" i="1"/>
  <c r="M13" i="1" s="1"/>
  <c r="K71" i="1"/>
  <c r="G91" i="1"/>
  <c r="G47" i="1"/>
  <c r="K68" i="1"/>
  <c r="H89" i="1"/>
  <c r="G90" i="1"/>
  <c r="H56" i="1"/>
  <c r="G141" i="1"/>
  <c r="G70" i="1"/>
  <c r="I68" i="1"/>
  <c r="G58" i="1"/>
  <c r="L14" i="1"/>
  <c r="L13" i="1" s="1"/>
  <c r="G32" i="1"/>
  <c r="K56" i="1" l="1"/>
  <c r="G92" i="1"/>
  <c r="I56" i="1"/>
  <c r="I170" i="1"/>
  <c r="H170" i="1"/>
  <c r="G13" i="1"/>
  <c r="J68" i="1"/>
  <c r="G68" i="1" s="1"/>
  <c r="G69" i="1"/>
  <c r="G57" i="1"/>
  <c r="G89" i="1"/>
  <c r="G172" i="1"/>
  <c r="J170" i="1"/>
  <c r="G71" i="1"/>
  <c r="G14" i="1"/>
  <c r="G56" i="1" l="1"/>
  <c r="G171" i="1"/>
  <c r="K170" i="1"/>
  <c r="G170" i="1" s="1"/>
</calcChain>
</file>

<file path=xl/sharedStrings.xml><?xml version="1.0" encoding="utf-8"?>
<sst xmlns="http://schemas.openxmlformats.org/spreadsheetml/2006/main" count="580" uniqueCount="163">
  <si>
    <t>Наименование</t>
  </si>
  <si>
    <t>Срок реализации мероприятия государственной программы</t>
  </si>
  <si>
    <t>Единица измерения</t>
  </si>
  <si>
    <t>Значение</t>
  </si>
  <si>
    <t>Всего</t>
  </si>
  <si>
    <t>Х</t>
  </si>
  <si>
    <t>№ 
п/п</t>
  </si>
  <si>
    <t>1.1</t>
  </si>
  <si>
    <t>1.1.1</t>
  </si>
  <si>
    <t>Единиц</t>
  </si>
  <si>
    <t>1.1.3</t>
  </si>
  <si>
    <t>1.1.4</t>
  </si>
  <si>
    <t>2.1</t>
  </si>
  <si>
    <t>2.1.1</t>
  </si>
  <si>
    <t>2.1.2</t>
  </si>
  <si>
    <t>3.1</t>
  </si>
  <si>
    <t>3.1.1</t>
  </si>
  <si>
    <t>3.1.2</t>
  </si>
  <si>
    <t>Человек</t>
  </si>
  <si>
    <t>3.1.4</t>
  </si>
  <si>
    <t>Всего, из них расходы за счет:</t>
  </si>
  <si>
    <t xml:space="preserve">Соисполнитель, исполнитель основного мероприятия, исполнитель ведомственной целевой программы, исполнитель мероприятия  </t>
  </si>
  <si>
    <t>Финансовое обеспечение</t>
  </si>
  <si>
    <t>Объем (рублей)</t>
  </si>
  <si>
    <t>2</t>
  </si>
  <si>
    <t>3</t>
  </si>
  <si>
    <t>Процент</t>
  </si>
  <si>
    <t>1.1.5</t>
  </si>
  <si>
    <t xml:space="preserve">Уровень удовлетворенности обеспечением деятельности </t>
  </si>
  <si>
    <t>Комитет культуры и искусства Администрации Тарского муниципального района Омской области</t>
  </si>
  <si>
    <t>1.1.6</t>
  </si>
  <si>
    <t>Основное мероприятие:Реализация проекта "Туризм"</t>
  </si>
  <si>
    <t>Количество проведенных мероприятий</t>
  </si>
  <si>
    <t>Мероприятие 2: Организация и проведение информационно-пропагандистской кампании по продвижению туристского продукта</t>
  </si>
  <si>
    <t>Количество мероприятий, направленных на продвижение  туристских ресурсов Тарского района</t>
  </si>
  <si>
    <t>Мероприятие 2:Поощрение лучших работников культуры, повышение профессионального мастерства работников учреждений культуры в сферекультурно-досуговой деятельности</t>
  </si>
  <si>
    <t>Количество специалистов, принявших участие в мероприятиях, способствующих повышению профессионального мастерства</t>
  </si>
  <si>
    <t>Мероприятие 3: Оказание поддержки при строительстве или приобретении жилья работникам отрасли</t>
  </si>
  <si>
    <t>Количество специалистов, улучшивших жилищные условия</t>
  </si>
  <si>
    <t>Количество специалистов, получивших  единовременное пособие</t>
  </si>
  <si>
    <t>4.1</t>
  </si>
  <si>
    <t>Основное мероприятие "Поддержка, развитие и обновление содержания работы учреждений культуры"</t>
  </si>
  <si>
    <t>4.</t>
  </si>
  <si>
    <t>4.1.1</t>
  </si>
  <si>
    <t>Количество посещений Интернет-сайта библиотеки</t>
  </si>
  <si>
    <t>4.1.2.</t>
  </si>
  <si>
    <t>Число учреждений, в которых был проведен капитальный ремонт и (или) материально-техническое оснащение</t>
  </si>
  <si>
    <t>5</t>
  </si>
  <si>
    <t>5.1</t>
  </si>
  <si>
    <t>Основное мероприятие: Обеспечение безопасности в учреждениях культуры</t>
  </si>
  <si>
    <t>5.1.2</t>
  </si>
  <si>
    <t>Число учреждений культуры, приостановивших деятельность по предписаниям Госпожнадзора</t>
  </si>
  <si>
    <t>2. Поступлений целевого характера из  бюджетов из других уровней</t>
  </si>
  <si>
    <t xml:space="preserve">1. Налоговых и неналоговых доходов, поступлений нецелевого характера из областного бюджета  </t>
  </si>
  <si>
    <t>Приложение 1</t>
  </si>
  <si>
    <t>СТРУКТУРА</t>
  </si>
  <si>
    <t xml:space="preserve">Наименование мероприятия </t>
  </si>
  <si>
    <t>Задача 2 подпрограммы "Развитие культуры и туризма Тарского муниципального района" Создание условий для развития сферы туризма</t>
  </si>
  <si>
    <t>Задача 4 подпрограммы "Развитие культуры и туризма Тарского муницппального района" Сохранение, развитие и обновление материально-технической базы учреждений культуры</t>
  </si>
  <si>
    <t>Задача 5 подпрограммы "Развитие культуры и туризма Тарского муниципального района" Создание безопасных условий для пребывания посетителей в учреждениях культуры и обеспечение сохранности фондов и коллекций</t>
  </si>
  <si>
    <t>Уровень достижения целевых индикаторов подпрограммы "Развитие культуры и туризма Тарского муниципального района"</t>
  </si>
  <si>
    <t xml:space="preserve">Целевые индикаторы реализации мероприятия (группы мероприятий)муниципальной  программы </t>
  </si>
  <si>
    <t>в том числе по годам реализации муниципальной программы</t>
  </si>
  <si>
    <t>21`</t>
  </si>
  <si>
    <t>муниципальной подпрограммы  Тарского муниципального района Омской области</t>
  </si>
  <si>
    <t xml:space="preserve">Итого по подпрограмме "Развитие культуры и туризма Тарского муниципального района" </t>
  </si>
  <si>
    <t xml:space="preserve">  </t>
  </si>
  <si>
    <t xml:space="preserve">Задача 3 подпрограммы "Развитие культуры и туризма Тарского муниципального района" Развитие кадрового потенциала отрасли культуры </t>
  </si>
  <si>
    <t>Мероприятие 1:Поощрение лучших работников культуры, повышение профессионального мастерства работников учреждений культуры в сфере библиотечного обслуживания</t>
  </si>
  <si>
    <t>Задача 1 подпрограммы:  Создание условий для развития дополнительного образования детей, самодеятельного художественного творчества и досуга населения, доступа населения к информационным ресурсам, объектам культурного наследияи музейным фондам.</t>
  </si>
  <si>
    <t xml:space="preserve">Мероприятие 2: Капитальный ремонт и материально-техническое оснащение объектов муниципальной собственности </t>
  </si>
  <si>
    <t>Мероприятие 1: Организация и проведение культурно-познавательных и туристских мероприятий</t>
  </si>
  <si>
    <t>2021
год</t>
  </si>
  <si>
    <t>2022
год</t>
  </si>
  <si>
    <t>2023
год</t>
  </si>
  <si>
    <t>2024
год</t>
  </si>
  <si>
    <t>2025
год</t>
  </si>
  <si>
    <t xml:space="preserve">Количество рабочих мест, по которым проведена специальная оценка условий труда </t>
  </si>
  <si>
    <t xml:space="preserve">с 2020 года </t>
  </si>
  <si>
    <t>по 2025 год</t>
  </si>
  <si>
    <t>Число обучающихся</t>
  </si>
  <si>
    <t>Число посетителей</t>
  </si>
  <si>
    <t xml:space="preserve">Число посещений </t>
  </si>
  <si>
    <t>Доля населения, занимающегося творческой деятельностью на непрофессиональной основе</t>
  </si>
  <si>
    <t xml:space="preserve">2020
год </t>
  </si>
  <si>
    <t>2020
год</t>
  </si>
  <si>
    <t>Мероприятие 1: Устранение предписаний инспекции пожарного надзора</t>
  </si>
  <si>
    <t>Мероприятие 2: Специальная оценка условий труда рабочих мест</t>
  </si>
  <si>
    <t>Цель подпрограммы "Развитие культуры и туризма Тарского муниципального района": Создание  условий для формирования гармонично развитой личности, реализации каждым человеком его творческого потенциала; укрепления единства российского общества и гражданской идентичности, передачи от поколения к поколению традиционных для российского общества ценностей, норм, традиций и обычаев; сохранения исторического и культурного наследия; обеспечения гражданам доступа к знаниям, информации и культурным ценностям; популяризации туристской привлекательности Тарского района.</t>
  </si>
  <si>
    <t>в том числе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</si>
  <si>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4.1.3.</t>
  </si>
  <si>
    <t>4.1.4.</t>
  </si>
  <si>
    <t>Мероприятие 3: Разработка проектно-сметной документации для проведения реконструкции районного Дома культуры МБУК "ТКДЦ "Север"  в г. Тара Омской области</t>
  </si>
  <si>
    <t>Мероприятие 4:  Реконструкция здания районного Дома культуры МБУК "ТКДЦ "Север" в г.Тара</t>
  </si>
  <si>
    <t>в том числе содействиев обеспечении гарантий по оплате труда, предусмотренных трудовым законодательством и иными нормативными правовыми актами РФ, содержащими нормы трудового права</t>
  </si>
  <si>
    <t>1.1.2</t>
  </si>
  <si>
    <t>3.1.3</t>
  </si>
  <si>
    <t>Мероприятие 3: Поощрение лучших работников культуры, повышение профессионального мастерства работников музея</t>
  </si>
  <si>
    <t>4.1.5.</t>
  </si>
  <si>
    <t>Количество посещений организаций культуры по отношению к уровню 2010 года</t>
  </si>
  <si>
    <t>4.1.6</t>
  </si>
  <si>
    <t>4.1.7</t>
  </si>
  <si>
    <t>3.1.5</t>
  </si>
  <si>
    <t>Основное мероприятие:  Создание благоприятных условий для укрепления единого культурного пространства и сохранения культурного наследия Тарского района</t>
  </si>
  <si>
    <t>Мероприятие 1: Реализация дополнительных общеобразовательных предпрофессиональных программ в области искусств</t>
  </si>
  <si>
    <t>Мероприятие 2: Организация деятельности клубных формирований и формирований самодеятельного народного творчества</t>
  </si>
  <si>
    <t>Мероприятие 3: Публичный показ музейных предметов, музейных коллекций</t>
  </si>
  <si>
    <t>Мероприятие 4:  Библиотечное, библиографическое и информационное обслуживание пользователей библиотеки</t>
  </si>
  <si>
    <t>Мероприятие 5: Руководство и управление в сфере установленных функций орагнов местного самоуправления</t>
  </si>
  <si>
    <t>Мероприятие 6:Финансово-экономическое и хозяйственное обеспечение учреждений в сфере культуры</t>
  </si>
  <si>
    <t>Основное мероприятие "Развитие кадрового потенциала и социальной поддержки работников культуры"</t>
  </si>
  <si>
    <t>Мероприятие 4: Единовременные выплаты молодым специалистам в сфере культуры</t>
  </si>
  <si>
    <r>
      <rPr>
        <b/>
        <sz val="14"/>
        <color theme="1"/>
        <rFont val="Times New Roman"/>
        <family val="1"/>
        <charset val="204"/>
      </rPr>
      <t>Мероприятие 1:</t>
    </r>
    <r>
      <rPr>
        <sz val="14"/>
        <color theme="1"/>
        <rFont val="Times New Roman"/>
        <family val="1"/>
        <charset val="204"/>
      </rPr>
      <t xml:space="preserve"> </t>
    </r>
    <r>
      <rPr>
        <b/>
        <sz val="14"/>
        <color theme="1"/>
        <rFont val="Times New Roman"/>
        <family val="1"/>
        <charset val="204"/>
      </rPr>
      <t>Обеспечение библиотек широкополосным доступом к сети "Интернет"</t>
    </r>
  </si>
  <si>
    <t>4.1.8</t>
  </si>
  <si>
    <t>4.1.9</t>
  </si>
  <si>
    <t>4.1.10</t>
  </si>
  <si>
    <t>4.1.11</t>
  </si>
  <si>
    <t>Число учреждений культуры в которых были проведены испытания электрооборудования установок потребителей</t>
  </si>
  <si>
    <t>Количество учреждений культуры в которых были проведены мероприятия по содержанию прилегающих территорий</t>
  </si>
  <si>
    <t>Число разработанных проектно-сметных документаций учреждений в сфере культуры, в которых будет проведена реконструкция здания</t>
  </si>
  <si>
    <t>Число  учреждений в сфере культуры, в которых  проведена реконструкция здания</t>
  </si>
  <si>
    <t>Число  учреждений в сфере культуры, в которых создан виртуальный концертный зал на площадках организаций культуры, в том числе в домах культуры, библиотеках, музеях, для трансляции знаковых культурных мероприятий</t>
  </si>
  <si>
    <t>Число  учреждений в сфере культуры, в которых поставлены музыкальные инструменты, оборудование и материалы для муниципальных детских школ искусств по видам искусств</t>
  </si>
  <si>
    <t>1.1.7</t>
  </si>
  <si>
    <t>Мероприятие 7: Уплата налогов</t>
  </si>
  <si>
    <t>Мероприятие 5:  Софинансирование субсидий на выплату денежного поощрения лучшим муниципальным учреждениям культуры, находящимися на территориях сельских поселений Омской области, и их работникам</t>
  </si>
  <si>
    <t>Число администраций</t>
  </si>
  <si>
    <t xml:space="preserve">Процент начисленного налога   </t>
  </si>
  <si>
    <t>Число  учреждений в сфере культуры, в которых  проведена реконструкция здания (второй этап)</t>
  </si>
  <si>
    <t>Основное мероприятие "Реализация мероприятия, направленного на достижение цели федерального проекта "Культурная среда"</t>
  </si>
  <si>
    <t>6</t>
  </si>
  <si>
    <t>4.1.12.</t>
  </si>
  <si>
    <t>6.1</t>
  </si>
  <si>
    <t>Основное мероприятие: Реализация мероприятия, направленного на достижение целей федерального проекта "Творческие люди"</t>
  </si>
  <si>
    <t>7</t>
  </si>
  <si>
    <t>7.1</t>
  </si>
  <si>
    <t>6.1.1</t>
  </si>
  <si>
    <t>7.1.1</t>
  </si>
  <si>
    <t xml:space="preserve">Число переоснащенных муниципальных библиотеки по модельному стандарту </t>
  </si>
  <si>
    <t xml:space="preserve">Задача 7 подпрограммы "Развитие культуры и туризма Тарского муницппального района" поддержка творческих инициатив, способствующих самореализации населения </t>
  </si>
  <si>
    <t>Задача 6 подпрограммы "Развитие культуры и туризма Тарского муницппального района" Повышение качества жизни граждан путем модернизации инфраструктуры культуры и оснащения современным оборудованием</t>
  </si>
  <si>
    <t>Количество
поддержанных
творческих
инициатив и проектов</t>
  </si>
  <si>
    <t>4.1.13.</t>
  </si>
  <si>
    <t>4.1.14</t>
  </si>
  <si>
    <t>Приобретение (выкуп) зданий для последующего размещения муниципальных учреждений культуры Омской области и (или) детских школ искусств</t>
  </si>
  <si>
    <t xml:space="preserve">Мероприятие 6:  Создание виртуальных концертных залов на площадках организаций культуры, в том числе в домах культуры, библиотеках, музеях, для трансляции знаковых культурных мероприятий
</t>
  </si>
  <si>
    <t>Мероприятие 7:Приобретение музыкальных инструментов, оборудования и материалов для муниципальных детских школ искусств по видам искусств</t>
  </si>
  <si>
    <t>Мероприятие 8: 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</si>
  <si>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Мероприятие 9: Поощрение администраций муниципальных образований Омской области за создание условий для развития и совершенствования сферы культуры</t>
  </si>
  <si>
    <t>Мероприятие 10: Испытания электрооборудования установок потребителей</t>
  </si>
  <si>
    <t>Мероприятие 11: Содержание прилегающих территорий учреждений культуры</t>
  </si>
  <si>
    <t>Мероприятие 12:  Реконструкция здания районного Дома культуры МБУК "ТКДЦ "Север" в г.Тара (второй этап)</t>
  </si>
  <si>
    <t xml:space="preserve">Мероприятие 13: Возмещение затрат, связанных с реконструкцией, и (или) реновацией, и (или) строительством учреждений отрасли культуры (Реконструкция здания районного Дома культуры МБУК "ТКДУ "Север" в г. Тара) </t>
  </si>
  <si>
    <t>Мероприятие 14: Софинансирование расходов на приобретение (выкуп) зданий (пристройки к зданию), помещений, земельных участков под ними для последующего размещения муниципальных учреждений культцры Омской области и (или) детских школ искусств (Приобретение здания кинодосугового центра г. Тара)</t>
  </si>
  <si>
    <t>Мероприятие 1: Создание модельных муниципальных библиотек</t>
  </si>
  <si>
    <t>Мероприятие 1: 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</si>
  <si>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Количество посещений организаций культуры по отношению к уровню 2017 года</t>
  </si>
  <si>
    <t>5.1.1</t>
  </si>
  <si>
    <t>4.1.15</t>
  </si>
  <si>
    <t>Текущий ремонт учреждений культуры</t>
  </si>
  <si>
    <t xml:space="preserve">Число учреждений, в которых был проведен текущий ремонт </t>
  </si>
  <si>
    <t xml:space="preserve"> "Развитие культуры и туризма Тарского муниципального района"  </t>
  </si>
  <si>
    <t>к муниципальной подпрограмме Тарского муниципального района Омской области "Развитие культуры и туризма Тарского муниципального района"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</si>
</sst>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;[Red]\-#,##0.00;0.00"/>
  </numFmts>
  <fonts count="13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1"/>
      <color rgb="FF006100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36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3" fillId="0" borderId="0"/>
  </cellStyleXfs>
  <cellXfs count="124">
    <xf numFmtId="0" fontId="0" fillId="0" borderId="0" xfId="0"/>
    <xf numFmtId="4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2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0" fillId="0" borderId="0" xfId="0" applyFont="1"/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4" fontId="4" fillId="0" borderId="0" xfId="0" applyNumberFormat="1" applyFont="1" applyFill="1" applyAlignment="1">
      <alignment horizontal="center"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4" fontId="4" fillId="0" borderId="0" xfId="0" applyNumberFormat="1" applyFont="1"/>
    <xf numFmtId="0" fontId="4" fillId="3" borderId="0" xfId="0" applyFont="1" applyFill="1"/>
    <xf numFmtId="0" fontId="4" fillId="3" borderId="2" xfId="0" applyFont="1" applyFill="1" applyBorder="1" applyAlignment="1">
      <alignment horizontal="center" vertical="top" wrapText="1"/>
    </xf>
    <xf numFmtId="4" fontId="4" fillId="3" borderId="0" xfId="0" applyNumberFormat="1" applyFont="1" applyFill="1"/>
    <xf numFmtId="4" fontId="4" fillId="0" borderId="2" xfId="0" applyNumberFormat="1" applyFont="1" applyFill="1" applyBorder="1" applyAlignment="1">
      <alignment horizontal="center" vertical="top" wrapText="1"/>
    </xf>
    <xf numFmtId="165" fontId="4" fillId="0" borderId="9" xfId="2" applyNumberFormat="1" applyFont="1" applyFill="1" applyBorder="1" applyAlignment="1" applyProtection="1">
      <alignment horizontal="center" vertical="center"/>
      <protection hidden="1"/>
    </xf>
    <xf numFmtId="165" fontId="4" fillId="0" borderId="6" xfId="2" applyNumberFormat="1" applyFont="1" applyFill="1" applyBorder="1" applyAlignment="1" applyProtection="1">
      <alignment horizontal="center" vertical="top"/>
      <protection hidden="1"/>
    </xf>
    <xf numFmtId="0" fontId="11" fillId="0" borderId="0" xfId="0" applyFont="1"/>
    <xf numFmtId="0" fontId="11" fillId="0" borderId="0" xfId="0" applyFont="1" applyAlignment="1">
      <alignment vertical="top"/>
    </xf>
    <xf numFmtId="0" fontId="11" fillId="0" borderId="0" xfId="0" applyFont="1" applyAlignment="1">
      <alignment horizontal="center" vertical="top"/>
    </xf>
    <xf numFmtId="0" fontId="0" fillId="4" borderId="0" xfId="0" applyFont="1" applyFill="1"/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0" fontId="12" fillId="0" borderId="2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top" wrapText="1"/>
    </xf>
    <xf numFmtId="0" fontId="4" fillId="0" borderId="3" xfId="1" applyFont="1" applyFill="1" applyBorder="1" applyAlignment="1">
      <alignment horizontal="center" vertical="top" wrapText="1"/>
    </xf>
    <xf numFmtId="0" fontId="4" fillId="0" borderId="8" xfId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top" wrapText="1"/>
    </xf>
    <xf numFmtId="1" fontId="4" fillId="0" borderId="2" xfId="0" applyNumberFormat="1" applyFont="1" applyFill="1" applyBorder="1" applyAlignment="1">
      <alignment horizontal="center" vertical="top" wrapText="1"/>
    </xf>
    <xf numFmtId="1" fontId="4" fillId="0" borderId="3" xfId="0" applyNumberFormat="1" applyFont="1" applyFill="1" applyBorder="1" applyAlignment="1">
      <alignment horizontal="center" vertical="top" wrapText="1"/>
    </xf>
    <xf numFmtId="1" fontId="4" fillId="0" borderId="8" xfId="0" applyNumberFormat="1" applyFont="1" applyFill="1" applyBorder="1" applyAlignment="1">
      <alignment horizontal="center" vertical="top" wrapText="1"/>
    </xf>
    <xf numFmtId="0" fontId="4" fillId="0" borderId="2" xfId="1" applyFont="1" applyFill="1" applyBorder="1" applyAlignment="1">
      <alignment horizontal="left" vertical="top" wrapText="1"/>
    </xf>
    <xf numFmtId="0" fontId="4" fillId="0" borderId="3" xfId="1" applyFont="1" applyFill="1" applyBorder="1" applyAlignment="1">
      <alignment horizontal="left" vertical="top" wrapText="1"/>
    </xf>
    <xf numFmtId="0" fontId="4" fillId="0" borderId="8" xfId="1" applyFont="1" applyFill="1" applyBorder="1" applyAlignment="1">
      <alignment horizontal="left" vertical="top" wrapText="1"/>
    </xf>
    <xf numFmtId="0" fontId="4" fillId="0" borderId="13" xfId="0" applyFont="1" applyFill="1" applyBorder="1" applyAlignment="1">
      <alignment vertical="top" wrapText="1"/>
    </xf>
    <xf numFmtId="0" fontId="4" fillId="0" borderId="14" xfId="0" applyFont="1" applyFill="1" applyBorder="1" applyAlignment="1">
      <alignment vertical="top" wrapText="1"/>
    </xf>
    <xf numFmtId="0" fontId="4" fillId="0" borderId="15" xfId="0" applyFont="1" applyFill="1" applyBorder="1" applyAlignment="1">
      <alignment vertical="top" wrapText="1"/>
    </xf>
    <xf numFmtId="164" fontId="4" fillId="0" borderId="2" xfId="1" applyNumberFormat="1" applyFont="1" applyFill="1" applyBorder="1" applyAlignment="1">
      <alignment horizontal="center" vertical="top" wrapText="1"/>
    </xf>
    <xf numFmtId="164" fontId="4" fillId="0" borderId="3" xfId="1" applyNumberFormat="1" applyFont="1" applyFill="1" applyBorder="1" applyAlignment="1">
      <alignment horizontal="center" vertical="top" wrapText="1"/>
    </xf>
    <xf numFmtId="164" fontId="4" fillId="0" borderId="8" xfId="1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16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left" vertical="top" wrapText="1"/>
    </xf>
    <xf numFmtId="0" fontId="4" fillId="0" borderId="13" xfId="0" applyFont="1" applyFill="1" applyBorder="1" applyAlignment="1">
      <alignment horizontal="left" vertical="top" wrapText="1"/>
    </xf>
    <xf numFmtId="0" fontId="4" fillId="0" borderId="14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0" xfId="0" applyFont="1" applyAlignment="1">
      <alignment horizontal="right"/>
    </xf>
    <xf numFmtId="0" fontId="6" fillId="0" borderId="1" xfId="0" applyFont="1" applyFill="1" applyBorder="1" applyAlignment="1">
      <alignment horizontal="justify" vertical="top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8" xfId="0" applyFont="1" applyFill="1" applyBorder="1" applyAlignment="1">
      <alignment horizontal="center" wrapText="1"/>
    </xf>
    <xf numFmtId="0" fontId="4" fillId="0" borderId="9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wrapText="1"/>
    </xf>
    <xf numFmtId="0" fontId="4" fillId="3" borderId="8" xfId="0" applyFont="1" applyFill="1" applyBorder="1" applyAlignment="1">
      <alignment horizontal="center" wrapText="1"/>
    </xf>
    <xf numFmtId="0" fontId="4" fillId="0" borderId="9" xfId="0" applyFont="1" applyFill="1" applyBorder="1" applyAlignment="1">
      <alignment horizontal="left" wrapText="1"/>
    </xf>
    <xf numFmtId="0" fontId="4" fillId="0" borderId="12" xfId="0" applyFont="1" applyFill="1" applyBorder="1" applyAlignment="1">
      <alignment horizontal="left" wrapText="1"/>
    </xf>
    <xf numFmtId="0" fontId="0" fillId="0" borderId="8" xfId="0" applyFont="1" applyFill="1" applyBorder="1"/>
    <xf numFmtId="0" fontId="4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4" fillId="0" borderId="8" xfId="0" applyFont="1" applyFill="1" applyBorder="1" applyAlignment="1">
      <alignment vertical="top" wrapText="1"/>
    </xf>
    <xf numFmtId="0" fontId="0" fillId="0" borderId="2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justify" vertical="top" wrapText="1"/>
    </xf>
    <xf numFmtId="0" fontId="6" fillId="0" borderId="8" xfId="0" applyFont="1" applyFill="1" applyBorder="1" applyAlignment="1">
      <alignment horizontal="justify" vertical="top" wrapText="1"/>
    </xf>
    <xf numFmtId="0" fontId="4" fillId="0" borderId="1" xfId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8" xfId="0" applyFont="1" applyFill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</cellXfs>
  <cellStyles count="3">
    <cellStyle name="Обычный" xfId="0" builtinId="0"/>
    <cellStyle name="Обычный 2" xfId="2"/>
    <cellStyle name="Хороший" xfId="1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80"/>
  <sheetViews>
    <sheetView tabSelected="1" view="pageBreakPreview" topLeftCell="A7" zoomScale="60" zoomScaleNormal="70" workbookViewId="0">
      <pane xSplit="2" ySplit="4" topLeftCell="C128" activePane="bottomRight" state="frozen"/>
      <selection activeCell="A7" sqref="A7"/>
      <selection pane="topRight" activeCell="C7" sqref="C7"/>
      <selection pane="bottomLeft" activeCell="A11" sqref="A11"/>
      <selection pane="bottomRight" activeCell="E175" sqref="E175"/>
    </sheetView>
  </sheetViews>
  <sheetFormatPr defaultRowHeight="18.75" x14ac:dyDescent="0.3"/>
  <cols>
    <col min="1" max="1" width="10.5703125" style="7" bestFit="1" customWidth="1"/>
    <col min="2" max="2" width="36.5703125" style="7" customWidth="1"/>
    <col min="3" max="3" width="14.28515625" style="7" customWidth="1"/>
    <col min="4" max="4" width="11.140625" style="7" customWidth="1"/>
    <col min="5" max="5" width="26.7109375" style="8" customWidth="1"/>
    <col min="6" max="6" width="43.7109375" style="7" customWidth="1"/>
    <col min="7" max="7" width="22.140625" style="7" customWidth="1"/>
    <col min="8" max="8" width="19" style="7" customWidth="1"/>
    <col min="9" max="9" width="19.7109375" style="7" customWidth="1"/>
    <col min="10" max="10" width="19.42578125" style="16" customWidth="1"/>
    <col min="11" max="11" width="19.28515625" style="7" customWidth="1"/>
    <col min="12" max="12" width="19.85546875" style="7" customWidth="1"/>
    <col min="13" max="13" width="21.85546875" style="7" customWidth="1"/>
    <col min="14" max="14" width="18.7109375" style="7" customWidth="1"/>
    <col min="15" max="16" width="11.42578125" style="7" customWidth="1"/>
    <col min="17" max="22" width="10.42578125" style="7" bestFit="1" customWidth="1"/>
    <col min="23" max="16384" width="9.140625" style="9"/>
  </cols>
  <sheetData>
    <row r="1" spans="1:22" x14ac:dyDescent="0.3">
      <c r="N1" s="121"/>
      <c r="O1" s="121"/>
      <c r="P1" s="121"/>
      <c r="Q1" s="121"/>
      <c r="S1" s="87" t="s">
        <v>54</v>
      </c>
      <c r="T1" s="87"/>
      <c r="U1" s="87"/>
      <c r="V1" s="87"/>
    </row>
    <row r="2" spans="1:22" ht="73.5" customHeight="1" x14ac:dyDescent="0.3">
      <c r="A2" s="10"/>
      <c r="N2" s="121"/>
      <c r="O2" s="121"/>
      <c r="P2" s="121"/>
      <c r="Q2" s="121"/>
      <c r="R2" s="123" t="s">
        <v>162</v>
      </c>
      <c r="S2" s="123"/>
      <c r="T2" s="123"/>
      <c r="U2" s="123"/>
      <c r="V2" s="123"/>
    </row>
    <row r="3" spans="1:22" x14ac:dyDescent="0.3">
      <c r="A3" s="122" t="s">
        <v>55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</row>
    <row r="4" spans="1:22" x14ac:dyDescent="0.3">
      <c r="A4" s="122" t="s">
        <v>64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</row>
    <row r="5" spans="1:22" x14ac:dyDescent="0.3">
      <c r="A5" s="122" t="s">
        <v>161</v>
      </c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2"/>
    </row>
    <row r="6" spans="1:22" ht="22.5" x14ac:dyDescent="0.3">
      <c r="A6" s="11"/>
    </row>
    <row r="7" spans="1:22" ht="36.75" customHeight="1" x14ac:dyDescent="0.25">
      <c r="A7" s="91" t="s">
        <v>6</v>
      </c>
      <c r="B7" s="92" t="s">
        <v>56</v>
      </c>
      <c r="C7" s="112" t="s">
        <v>1</v>
      </c>
      <c r="D7" s="112"/>
      <c r="E7" s="54" t="s">
        <v>21</v>
      </c>
      <c r="F7" s="100" t="s">
        <v>22</v>
      </c>
      <c r="G7" s="100"/>
      <c r="H7" s="100"/>
      <c r="I7" s="100"/>
      <c r="J7" s="100"/>
      <c r="K7" s="100"/>
      <c r="L7" s="100"/>
      <c r="M7" s="100"/>
      <c r="N7" s="89" t="s">
        <v>61</v>
      </c>
      <c r="O7" s="90"/>
      <c r="P7" s="90"/>
      <c r="Q7" s="90"/>
      <c r="R7" s="90"/>
      <c r="S7" s="90"/>
      <c r="T7" s="90"/>
      <c r="U7" s="90"/>
      <c r="V7" s="90"/>
    </row>
    <row r="8" spans="1:22" ht="21.75" customHeight="1" x14ac:dyDescent="0.3">
      <c r="A8" s="91"/>
      <c r="B8" s="93"/>
      <c r="C8" s="39" t="s">
        <v>78</v>
      </c>
      <c r="D8" s="39" t="s">
        <v>79</v>
      </c>
      <c r="E8" s="55"/>
      <c r="F8" s="92" t="s">
        <v>66</v>
      </c>
      <c r="G8" s="97" t="s">
        <v>4</v>
      </c>
      <c r="H8" s="95" t="s">
        <v>23</v>
      </c>
      <c r="I8" s="96"/>
      <c r="J8" s="96"/>
      <c r="K8" s="96"/>
      <c r="L8" s="96"/>
      <c r="M8" s="96"/>
      <c r="N8" s="91" t="s">
        <v>0</v>
      </c>
      <c r="O8" s="91" t="s">
        <v>2</v>
      </c>
      <c r="P8" s="91" t="s">
        <v>3</v>
      </c>
      <c r="Q8" s="91"/>
      <c r="R8" s="91"/>
      <c r="S8" s="91"/>
      <c r="T8" s="91"/>
      <c r="U8" s="91"/>
      <c r="V8" s="91"/>
    </row>
    <row r="9" spans="1:22" ht="42.75" customHeight="1" x14ac:dyDescent="0.3">
      <c r="A9" s="91"/>
      <c r="B9" s="93"/>
      <c r="C9" s="40"/>
      <c r="D9" s="40"/>
      <c r="E9" s="55"/>
      <c r="F9" s="93"/>
      <c r="G9" s="98"/>
      <c r="H9" s="92" t="s">
        <v>85</v>
      </c>
      <c r="I9" s="92" t="s">
        <v>72</v>
      </c>
      <c r="J9" s="101" t="s">
        <v>73</v>
      </c>
      <c r="K9" s="92" t="s">
        <v>74</v>
      </c>
      <c r="L9" s="92" t="s">
        <v>75</v>
      </c>
      <c r="M9" s="92" t="s">
        <v>76</v>
      </c>
      <c r="N9" s="91"/>
      <c r="O9" s="91"/>
      <c r="P9" s="91" t="s">
        <v>4</v>
      </c>
      <c r="Q9" s="91" t="s">
        <v>62</v>
      </c>
      <c r="R9" s="91"/>
      <c r="S9" s="91"/>
      <c r="T9" s="91"/>
      <c r="U9" s="91"/>
      <c r="V9" s="91"/>
    </row>
    <row r="10" spans="1:22" ht="79.5" customHeight="1" x14ac:dyDescent="0.3">
      <c r="A10" s="91"/>
      <c r="B10" s="94"/>
      <c r="C10" s="41"/>
      <c r="D10" s="41"/>
      <c r="E10" s="82"/>
      <c r="F10" s="94"/>
      <c r="G10" s="99"/>
      <c r="H10" s="105"/>
      <c r="I10" s="94"/>
      <c r="J10" s="102"/>
      <c r="K10" s="94"/>
      <c r="L10" s="94"/>
      <c r="M10" s="94"/>
      <c r="N10" s="91"/>
      <c r="O10" s="91"/>
      <c r="P10" s="91"/>
      <c r="Q10" s="32" t="s">
        <v>84</v>
      </c>
      <c r="R10" s="32" t="s">
        <v>72</v>
      </c>
      <c r="S10" s="32" t="s">
        <v>73</v>
      </c>
      <c r="T10" s="32" t="s">
        <v>74</v>
      </c>
      <c r="U10" s="32" t="s">
        <v>75</v>
      </c>
      <c r="V10" s="32" t="s">
        <v>76</v>
      </c>
    </row>
    <row r="11" spans="1:22" ht="24" customHeight="1" x14ac:dyDescent="0.25">
      <c r="A11" s="26">
        <v>1</v>
      </c>
      <c r="B11" s="26">
        <v>2</v>
      </c>
      <c r="C11" s="26">
        <v>3</v>
      </c>
      <c r="D11" s="26">
        <v>4</v>
      </c>
      <c r="E11" s="30">
        <v>5</v>
      </c>
      <c r="F11" s="26">
        <v>6</v>
      </c>
      <c r="G11" s="26">
        <v>7</v>
      </c>
      <c r="H11" s="26">
        <v>8</v>
      </c>
      <c r="I11" s="26">
        <v>9</v>
      </c>
      <c r="J11" s="17">
        <v>10</v>
      </c>
      <c r="K11" s="26">
        <v>11</v>
      </c>
      <c r="L11" s="26">
        <v>12</v>
      </c>
      <c r="M11" s="26">
        <v>13</v>
      </c>
      <c r="N11" s="37">
        <v>14</v>
      </c>
      <c r="O11" s="37">
        <v>15</v>
      </c>
      <c r="P11" s="37">
        <v>16</v>
      </c>
      <c r="Q11" s="37">
        <v>17</v>
      </c>
      <c r="R11" s="37">
        <v>18</v>
      </c>
      <c r="S11" s="37">
        <v>19</v>
      </c>
      <c r="T11" s="37">
        <v>20</v>
      </c>
      <c r="U11" s="37" t="s">
        <v>63</v>
      </c>
      <c r="V11" s="37">
        <v>22</v>
      </c>
    </row>
    <row r="12" spans="1:22" ht="330.75" customHeight="1" x14ac:dyDescent="0.3">
      <c r="A12" s="103" t="s">
        <v>88</v>
      </c>
      <c r="B12" s="104"/>
      <c r="C12" s="5">
        <v>2020</v>
      </c>
      <c r="D12" s="5">
        <v>2025</v>
      </c>
      <c r="E12" s="5" t="s">
        <v>5</v>
      </c>
      <c r="F12" s="5" t="s">
        <v>5</v>
      </c>
      <c r="G12" s="5" t="s">
        <v>5</v>
      </c>
      <c r="H12" s="5" t="s">
        <v>5</v>
      </c>
      <c r="I12" s="5" t="s">
        <v>5</v>
      </c>
      <c r="J12" s="5" t="s">
        <v>5</v>
      </c>
      <c r="K12" s="5" t="s">
        <v>5</v>
      </c>
      <c r="L12" s="5" t="s">
        <v>5</v>
      </c>
      <c r="M12" s="5" t="s">
        <v>5</v>
      </c>
      <c r="N12" s="5" t="s">
        <v>5</v>
      </c>
      <c r="O12" s="5" t="s">
        <v>5</v>
      </c>
      <c r="P12" s="5" t="s">
        <v>5</v>
      </c>
      <c r="Q12" s="5" t="s">
        <v>5</v>
      </c>
      <c r="R12" s="5" t="s">
        <v>5</v>
      </c>
      <c r="S12" s="5" t="s">
        <v>5</v>
      </c>
      <c r="T12" s="5" t="s">
        <v>5</v>
      </c>
      <c r="U12" s="5" t="s">
        <v>5</v>
      </c>
      <c r="V12" s="5" t="s">
        <v>5</v>
      </c>
    </row>
    <row r="13" spans="1:22" ht="149.25" customHeight="1" x14ac:dyDescent="0.3">
      <c r="A13" s="103" t="s">
        <v>69</v>
      </c>
      <c r="B13" s="104"/>
      <c r="C13" s="5">
        <v>2020</v>
      </c>
      <c r="D13" s="5">
        <v>2025</v>
      </c>
      <c r="E13" s="5" t="s">
        <v>5</v>
      </c>
      <c r="F13" s="5" t="s">
        <v>5</v>
      </c>
      <c r="G13" s="6">
        <f>H13+I13+J13+K13+L13+M13</f>
        <v>854595825.26999998</v>
      </c>
      <c r="H13" s="6">
        <f t="shared" ref="H13:M13" si="0">H14</f>
        <v>137160548.12</v>
      </c>
      <c r="I13" s="6">
        <f t="shared" si="0"/>
        <v>140120694.80000001</v>
      </c>
      <c r="J13" s="6">
        <f t="shared" si="0"/>
        <v>169070176.00999999</v>
      </c>
      <c r="K13" s="6">
        <f t="shared" si="0"/>
        <v>171547396.53999999</v>
      </c>
      <c r="L13" s="6">
        <f t="shared" si="0"/>
        <v>117531662.90000001</v>
      </c>
      <c r="M13" s="6">
        <f t="shared" si="0"/>
        <v>119165346.90000001</v>
      </c>
      <c r="N13" s="5" t="s">
        <v>5</v>
      </c>
      <c r="O13" s="5" t="s">
        <v>5</v>
      </c>
      <c r="P13" s="5" t="s">
        <v>5</v>
      </c>
      <c r="Q13" s="5" t="s">
        <v>5</v>
      </c>
      <c r="R13" s="5" t="s">
        <v>5</v>
      </c>
      <c r="S13" s="5" t="s">
        <v>5</v>
      </c>
      <c r="T13" s="5" t="s">
        <v>5</v>
      </c>
      <c r="U13" s="5" t="s">
        <v>5</v>
      </c>
      <c r="V13" s="5" t="s">
        <v>5</v>
      </c>
    </row>
    <row r="14" spans="1:22" ht="36" customHeight="1" x14ac:dyDescent="0.25">
      <c r="A14" s="42" t="s">
        <v>7</v>
      </c>
      <c r="B14" s="48" t="s">
        <v>103</v>
      </c>
      <c r="C14" s="39">
        <v>2020</v>
      </c>
      <c r="D14" s="39">
        <v>2025</v>
      </c>
      <c r="E14" s="39" t="s">
        <v>29</v>
      </c>
      <c r="F14" s="3" t="s">
        <v>20</v>
      </c>
      <c r="G14" s="1">
        <f t="shared" ref="G14:G17" si="1">H14+I14+J14+K14+L14+M14</f>
        <v>854595825.26999998</v>
      </c>
      <c r="H14" s="1">
        <f>H15+H16</f>
        <v>137160548.12</v>
      </c>
      <c r="I14" s="1">
        <f>I15+I16</f>
        <v>140120694.80000001</v>
      </c>
      <c r="J14" s="1">
        <f>J15+J16</f>
        <v>169070176.00999999</v>
      </c>
      <c r="K14" s="1">
        <f t="shared" ref="K14:M14" si="2">K15+K16</f>
        <v>171547396.53999999</v>
      </c>
      <c r="L14" s="1">
        <f t="shared" si="2"/>
        <v>117531662.90000001</v>
      </c>
      <c r="M14" s="1">
        <f t="shared" si="2"/>
        <v>119165346.90000001</v>
      </c>
      <c r="N14" s="5" t="s">
        <v>5</v>
      </c>
      <c r="O14" s="5" t="s">
        <v>5</v>
      </c>
      <c r="P14" s="5" t="s">
        <v>5</v>
      </c>
      <c r="Q14" s="5" t="s">
        <v>5</v>
      </c>
      <c r="R14" s="5" t="s">
        <v>5</v>
      </c>
      <c r="S14" s="5" t="s">
        <v>5</v>
      </c>
      <c r="T14" s="5" t="s">
        <v>5</v>
      </c>
      <c r="U14" s="5" t="s">
        <v>5</v>
      </c>
      <c r="V14" s="5" t="s">
        <v>5</v>
      </c>
    </row>
    <row r="15" spans="1:22" ht="57.75" customHeight="1" x14ac:dyDescent="0.25">
      <c r="A15" s="43"/>
      <c r="B15" s="49"/>
      <c r="C15" s="40"/>
      <c r="D15" s="40"/>
      <c r="E15" s="40"/>
      <c r="F15" s="3" t="s">
        <v>53</v>
      </c>
      <c r="G15" s="1">
        <f t="shared" si="1"/>
        <v>715993688.9799999</v>
      </c>
      <c r="H15" s="1">
        <f>H18+H27+H33+H39+H45+H48</f>
        <v>110420279.13</v>
      </c>
      <c r="I15" s="1">
        <f>I18+I27+I33+I39+I45+I48</f>
        <v>107379318.5</v>
      </c>
      <c r="J15" s="1">
        <f>J18+J27+J33+J39+J45+J48+J54</f>
        <v>121144566.01000001</v>
      </c>
      <c r="K15" s="1">
        <f>K18+K27+K33+K39+K45+K48</f>
        <v>140352515.53999999</v>
      </c>
      <c r="L15" s="1">
        <f t="shared" ref="L15:M15" si="3">L18+L27+L33+L39+L45+L48</f>
        <v>117531662.90000001</v>
      </c>
      <c r="M15" s="1">
        <f t="shared" si="3"/>
        <v>119165346.90000001</v>
      </c>
      <c r="N15" s="5" t="s">
        <v>5</v>
      </c>
      <c r="O15" s="5" t="s">
        <v>5</v>
      </c>
      <c r="P15" s="5" t="s">
        <v>5</v>
      </c>
      <c r="Q15" s="5" t="s">
        <v>5</v>
      </c>
      <c r="R15" s="5" t="s">
        <v>5</v>
      </c>
      <c r="S15" s="5" t="s">
        <v>5</v>
      </c>
      <c r="T15" s="5" t="s">
        <v>5</v>
      </c>
      <c r="U15" s="5" t="s">
        <v>5</v>
      </c>
      <c r="V15" s="5" t="s">
        <v>5</v>
      </c>
    </row>
    <row r="16" spans="1:22" ht="54" customHeight="1" x14ac:dyDescent="0.25">
      <c r="A16" s="43"/>
      <c r="B16" s="49"/>
      <c r="C16" s="40"/>
      <c r="D16" s="40"/>
      <c r="E16" s="40"/>
      <c r="F16" s="3" t="s">
        <v>52</v>
      </c>
      <c r="G16" s="1">
        <f t="shared" si="1"/>
        <v>138602136.28999999</v>
      </c>
      <c r="H16" s="1">
        <f>H19+H28+H34+H40+H46+H49</f>
        <v>26740268.989999998</v>
      </c>
      <c r="I16" s="1">
        <f>I19+I28+I34+I40+I49+I46</f>
        <v>32741376.300000001</v>
      </c>
      <c r="J16" s="1">
        <f>J19+J28+J34+J40+J46+J49</f>
        <v>47925610</v>
      </c>
      <c r="K16" s="1">
        <f>K19+K28+K34+K40+K46+K49</f>
        <v>31194881</v>
      </c>
      <c r="L16" s="1">
        <f>L19+L28+L34+L40+L46+L49</f>
        <v>0</v>
      </c>
      <c r="M16" s="1">
        <f>M19+M28+M34+M40+M46+M49</f>
        <v>0</v>
      </c>
      <c r="N16" s="5" t="s">
        <v>5</v>
      </c>
      <c r="O16" s="5" t="s">
        <v>5</v>
      </c>
      <c r="P16" s="5" t="s">
        <v>5</v>
      </c>
      <c r="Q16" s="5" t="s">
        <v>5</v>
      </c>
      <c r="R16" s="5" t="s">
        <v>5</v>
      </c>
      <c r="S16" s="5" t="s">
        <v>5</v>
      </c>
      <c r="T16" s="5" t="s">
        <v>5</v>
      </c>
      <c r="U16" s="5" t="s">
        <v>5</v>
      </c>
      <c r="V16" s="5" t="s">
        <v>5</v>
      </c>
    </row>
    <row r="17" spans="1:22" ht="30.75" customHeight="1" x14ac:dyDescent="0.25">
      <c r="A17" s="42" t="s">
        <v>8</v>
      </c>
      <c r="B17" s="51" t="s">
        <v>104</v>
      </c>
      <c r="C17" s="39">
        <v>2020</v>
      </c>
      <c r="D17" s="39">
        <v>2025</v>
      </c>
      <c r="E17" s="39" t="s">
        <v>29</v>
      </c>
      <c r="F17" s="3" t="s">
        <v>20</v>
      </c>
      <c r="G17" s="1">
        <f t="shared" si="1"/>
        <v>124625779.59999999</v>
      </c>
      <c r="H17" s="1">
        <f>H18+H19</f>
        <v>24148029.32</v>
      </c>
      <c r="I17" s="1">
        <f t="shared" ref="I17:M17" si="4">I18+I19</f>
        <v>21937298.469999999</v>
      </c>
      <c r="J17" s="1">
        <f>J18+J19</f>
        <v>23796844.989999998</v>
      </c>
      <c r="K17" s="1">
        <f t="shared" si="4"/>
        <v>20875331.379999999</v>
      </c>
      <c r="L17" s="1">
        <f t="shared" si="4"/>
        <v>16841627.719999999</v>
      </c>
      <c r="M17" s="1">
        <f t="shared" si="4"/>
        <v>17026647.719999999</v>
      </c>
      <c r="N17" s="67" t="s">
        <v>80</v>
      </c>
      <c r="O17" s="56" t="s">
        <v>18</v>
      </c>
      <c r="P17" s="56">
        <v>590</v>
      </c>
      <c r="Q17" s="56">
        <v>590</v>
      </c>
      <c r="R17" s="56">
        <v>575</v>
      </c>
      <c r="S17" s="56">
        <v>549</v>
      </c>
      <c r="T17" s="56">
        <v>550</v>
      </c>
      <c r="U17" s="56">
        <v>550</v>
      </c>
      <c r="V17" s="56">
        <v>550</v>
      </c>
    </row>
    <row r="18" spans="1:22" ht="57.75" customHeight="1" x14ac:dyDescent="0.25">
      <c r="A18" s="43"/>
      <c r="B18" s="52"/>
      <c r="C18" s="40"/>
      <c r="D18" s="40"/>
      <c r="E18" s="40"/>
      <c r="F18" s="3" t="s">
        <v>53</v>
      </c>
      <c r="G18" s="1">
        <f>H18+I18+J18+K18+L18+M18</f>
        <v>102915127.60999998</v>
      </c>
      <c r="H18" s="1">
        <v>18609070.329999998</v>
      </c>
      <c r="I18" s="1">
        <v>15396846.470000001</v>
      </c>
      <c r="J18" s="1">
        <v>17494485.989999998</v>
      </c>
      <c r="K18" s="1">
        <v>17546449.379999999</v>
      </c>
      <c r="L18" s="1">
        <v>16841627.719999999</v>
      </c>
      <c r="M18" s="1">
        <v>17026647.719999999</v>
      </c>
      <c r="N18" s="68"/>
      <c r="O18" s="57"/>
      <c r="P18" s="57"/>
      <c r="Q18" s="57"/>
      <c r="R18" s="57"/>
      <c r="S18" s="57"/>
      <c r="T18" s="57"/>
      <c r="U18" s="57"/>
      <c r="V18" s="57"/>
    </row>
    <row r="19" spans="1:22" ht="56.25" customHeight="1" x14ac:dyDescent="0.25">
      <c r="A19" s="44"/>
      <c r="B19" s="53"/>
      <c r="C19" s="41"/>
      <c r="D19" s="41"/>
      <c r="E19" s="41"/>
      <c r="F19" s="3" t="s">
        <v>52</v>
      </c>
      <c r="G19" s="1">
        <f>G25+G22</f>
        <v>5538958.9900000002</v>
      </c>
      <c r="H19" s="1">
        <f>H25+H22</f>
        <v>5538958.9900000002</v>
      </c>
      <c r="I19" s="1">
        <v>6540452</v>
      </c>
      <c r="J19" s="1">
        <v>6302359</v>
      </c>
      <c r="K19" s="1">
        <v>3328882</v>
      </c>
      <c r="L19" s="1"/>
      <c r="M19" s="1"/>
      <c r="N19" s="68"/>
      <c r="O19" s="57"/>
      <c r="P19" s="57"/>
      <c r="Q19" s="57"/>
      <c r="R19" s="57"/>
      <c r="S19" s="57"/>
      <c r="T19" s="57"/>
      <c r="U19" s="57"/>
      <c r="V19" s="57"/>
    </row>
    <row r="20" spans="1:22" ht="28.5" customHeight="1" x14ac:dyDescent="0.25">
      <c r="A20" s="34"/>
      <c r="B20" s="113" t="s">
        <v>89</v>
      </c>
      <c r="C20" s="27"/>
      <c r="D20" s="27"/>
      <c r="E20" s="27"/>
      <c r="F20" s="3" t="s">
        <v>20</v>
      </c>
      <c r="G20" s="1">
        <v>14483448</v>
      </c>
      <c r="H20" s="1">
        <v>14483448</v>
      </c>
      <c r="I20" s="1">
        <f>I21+I22</f>
        <v>16075690</v>
      </c>
      <c r="J20" s="1">
        <f>J21+J22</f>
        <v>17456070</v>
      </c>
      <c r="K20" s="1">
        <f>K21+K22</f>
        <v>14195655</v>
      </c>
      <c r="L20" s="1">
        <f>L21+L22</f>
        <v>10935238</v>
      </c>
      <c r="M20" s="1">
        <f>M21+M22</f>
        <v>10935238</v>
      </c>
      <c r="N20" s="68"/>
      <c r="O20" s="57"/>
      <c r="P20" s="57"/>
      <c r="Q20" s="57"/>
      <c r="R20" s="57"/>
      <c r="S20" s="57"/>
      <c r="T20" s="57"/>
      <c r="U20" s="57"/>
      <c r="V20" s="57"/>
    </row>
    <row r="21" spans="1:22" ht="69.75" customHeight="1" x14ac:dyDescent="0.25">
      <c r="A21" s="34"/>
      <c r="B21" s="113"/>
      <c r="C21" s="27"/>
      <c r="D21" s="27"/>
      <c r="E21" s="27"/>
      <c r="F21" s="3" t="s">
        <v>53</v>
      </c>
      <c r="G21" s="1">
        <v>10935238</v>
      </c>
      <c r="H21" s="1">
        <v>10935238</v>
      </c>
      <c r="I21" s="1">
        <v>9535238</v>
      </c>
      <c r="J21" s="1">
        <v>11222155</v>
      </c>
      <c r="K21" s="1">
        <v>10935239</v>
      </c>
      <c r="L21" s="1">
        <v>10935238</v>
      </c>
      <c r="M21" s="1">
        <v>10935238</v>
      </c>
      <c r="N21" s="68"/>
      <c r="O21" s="57"/>
      <c r="P21" s="57"/>
      <c r="Q21" s="57"/>
      <c r="R21" s="57"/>
      <c r="S21" s="57"/>
      <c r="T21" s="57"/>
      <c r="U21" s="57"/>
      <c r="V21" s="57"/>
    </row>
    <row r="22" spans="1:22" ht="56.25" customHeight="1" x14ac:dyDescent="0.25">
      <c r="A22" s="34"/>
      <c r="B22" s="114"/>
      <c r="C22" s="27"/>
      <c r="D22" s="27"/>
      <c r="E22" s="27"/>
      <c r="F22" s="3" t="s">
        <v>52</v>
      </c>
      <c r="G22" s="1">
        <v>3548210</v>
      </c>
      <c r="H22" s="1">
        <v>3548210</v>
      </c>
      <c r="I22" s="1">
        <v>6540452</v>
      </c>
      <c r="J22" s="1">
        <v>6233915</v>
      </c>
      <c r="K22" s="1">
        <v>3260416</v>
      </c>
      <c r="L22" s="1"/>
      <c r="M22" s="1"/>
      <c r="N22" s="68"/>
      <c r="O22" s="57"/>
      <c r="P22" s="57"/>
      <c r="Q22" s="57"/>
      <c r="R22" s="57"/>
      <c r="S22" s="57"/>
      <c r="T22" s="57"/>
      <c r="U22" s="57"/>
      <c r="V22" s="57"/>
    </row>
    <row r="23" spans="1:22" ht="41.25" customHeight="1" x14ac:dyDescent="0.25">
      <c r="A23" s="34"/>
      <c r="B23" s="106" t="s">
        <v>94</v>
      </c>
      <c r="C23" s="39"/>
      <c r="D23" s="39"/>
      <c r="E23" s="109"/>
      <c r="F23" s="3" t="s">
        <v>20</v>
      </c>
      <c r="G23" s="1">
        <f>G24+G25</f>
        <v>2031376.52</v>
      </c>
      <c r="H23" s="1">
        <f>H24+H25</f>
        <v>2031376.52</v>
      </c>
      <c r="I23" s="1"/>
      <c r="J23" s="1">
        <f>J24+J25</f>
        <v>69135</v>
      </c>
      <c r="K23" s="1">
        <f>K24+K25</f>
        <v>69227</v>
      </c>
      <c r="L23" s="1">
        <f>L24+L25</f>
        <v>761</v>
      </c>
      <c r="M23" s="1">
        <f>M24+M25</f>
        <v>761</v>
      </c>
      <c r="N23" s="68"/>
      <c r="O23" s="57"/>
      <c r="P23" s="57"/>
      <c r="Q23" s="57"/>
      <c r="R23" s="57"/>
      <c r="S23" s="57"/>
      <c r="T23" s="57"/>
      <c r="U23" s="57"/>
      <c r="V23" s="57"/>
    </row>
    <row r="24" spans="1:22" ht="56.25" customHeight="1" x14ac:dyDescent="0.25">
      <c r="A24" s="34"/>
      <c r="B24" s="107"/>
      <c r="C24" s="40"/>
      <c r="D24" s="40"/>
      <c r="E24" s="110"/>
      <c r="F24" s="3" t="s">
        <v>53</v>
      </c>
      <c r="G24" s="1">
        <v>40627.53</v>
      </c>
      <c r="H24" s="1">
        <v>40627.53</v>
      </c>
      <c r="I24" s="1"/>
      <c r="J24" s="1">
        <v>691</v>
      </c>
      <c r="K24" s="1">
        <v>761</v>
      </c>
      <c r="L24" s="1">
        <v>761</v>
      </c>
      <c r="M24" s="1">
        <v>761</v>
      </c>
      <c r="N24" s="68"/>
      <c r="O24" s="57"/>
      <c r="P24" s="57"/>
      <c r="Q24" s="57"/>
      <c r="R24" s="57"/>
      <c r="S24" s="57"/>
      <c r="T24" s="57"/>
      <c r="U24" s="57"/>
      <c r="V24" s="57"/>
    </row>
    <row r="25" spans="1:22" ht="56.25" customHeight="1" x14ac:dyDescent="0.25">
      <c r="A25" s="34"/>
      <c r="B25" s="108"/>
      <c r="C25" s="41"/>
      <c r="D25" s="41"/>
      <c r="E25" s="111"/>
      <c r="F25" s="3" t="s">
        <v>52</v>
      </c>
      <c r="G25" s="1">
        <v>1990748.99</v>
      </c>
      <c r="H25" s="1">
        <v>1990748.99</v>
      </c>
      <c r="I25" s="1"/>
      <c r="J25" s="1">
        <v>68444</v>
      </c>
      <c r="K25" s="1">
        <v>68466</v>
      </c>
      <c r="L25" s="1">
        <v>0</v>
      </c>
      <c r="M25" s="1">
        <v>0</v>
      </c>
      <c r="N25" s="69"/>
      <c r="O25" s="58"/>
      <c r="P25" s="58"/>
      <c r="Q25" s="58"/>
      <c r="R25" s="58"/>
      <c r="S25" s="58"/>
      <c r="T25" s="58"/>
      <c r="U25" s="58"/>
      <c r="V25" s="58"/>
    </row>
    <row r="26" spans="1:22" ht="27.75" customHeight="1" x14ac:dyDescent="0.25">
      <c r="A26" s="42" t="s">
        <v>95</v>
      </c>
      <c r="B26" s="51" t="s">
        <v>105</v>
      </c>
      <c r="C26" s="39">
        <v>2020</v>
      </c>
      <c r="D26" s="39">
        <v>2025</v>
      </c>
      <c r="E26" s="39" t="s">
        <v>29</v>
      </c>
      <c r="F26" s="3" t="s">
        <v>20</v>
      </c>
      <c r="G26" s="1">
        <f>H26+I26+J26+K26+L26+M26</f>
        <v>276721894.85000002</v>
      </c>
      <c r="H26" s="1">
        <f t="shared" ref="H26:M26" si="5">H27+H28</f>
        <v>41887567.349999994</v>
      </c>
      <c r="I26" s="1">
        <f t="shared" si="5"/>
        <v>42787209.170000002</v>
      </c>
      <c r="J26" s="1">
        <f>J27+J28</f>
        <v>51418877.270000003</v>
      </c>
      <c r="K26" s="1">
        <f t="shared" si="5"/>
        <v>63848495.520000003</v>
      </c>
      <c r="L26" s="1">
        <f t="shared" si="5"/>
        <v>38001093.770000003</v>
      </c>
      <c r="M26" s="1">
        <f t="shared" si="5"/>
        <v>38778651.770000003</v>
      </c>
      <c r="N26" s="67" t="s">
        <v>83</v>
      </c>
      <c r="O26" s="56" t="s">
        <v>26</v>
      </c>
      <c r="P26" s="73">
        <f>(Q26+R26+S26+T26+U26+V26)/6</f>
        <v>16.983333333333334</v>
      </c>
      <c r="Q26" s="56">
        <v>16.600000000000001</v>
      </c>
      <c r="R26" s="56">
        <v>16.7</v>
      </c>
      <c r="S26" s="56">
        <v>17</v>
      </c>
      <c r="T26" s="56">
        <v>17.100000000000001</v>
      </c>
      <c r="U26" s="56">
        <v>17.2</v>
      </c>
      <c r="V26" s="56">
        <v>17.3</v>
      </c>
    </row>
    <row r="27" spans="1:22" ht="57.75" customHeight="1" x14ac:dyDescent="0.25">
      <c r="A27" s="43"/>
      <c r="B27" s="52"/>
      <c r="C27" s="40"/>
      <c r="D27" s="40"/>
      <c r="E27" s="40"/>
      <c r="F27" s="3" t="s">
        <v>53</v>
      </c>
      <c r="G27" s="1">
        <f>H27+I27+J27+K27+L27+M27</f>
        <v>239373803.20000005</v>
      </c>
      <c r="H27" s="1">
        <v>35022900.689999998</v>
      </c>
      <c r="I27" s="1">
        <v>34490276.18</v>
      </c>
      <c r="J27" s="1">
        <v>36698635.270000003</v>
      </c>
      <c r="K27" s="1">
        <v>56382245.520000003</v>
      </c>
      <c r="L27" s="1">
        <v>38001093.770000003</v>
      </c>
      <c r="M27" s="1">
        <v>38778651.770000003</v>
      </c>
      <c r="N27" s="68"/>
      <c r="O27" s="57"/>
      <c r="P27" s="74"/>
      <c r="Q27" s="57"/>
      <c r="R27" s="57"/>
      <c r="S27" s="57"/>
      <c r="T27" s="57"/>
      <c r="U27" s="57"/>
      <c r="V27" s="57"/>
    </row>
    <row r="28" spans="1:22" ht="50.25" customHeight="1" x14ac:dyDescent="0.25">
      <c r="A28" s="43"/>
      <c r="B28" s="52"/>
      <c r="C28" s="40"/>
      <c r="D28" s="40"/>
      <c r="E28" s="40"/>
      <c r="F28" s="3" t="s">
        <v>52</v>
      </c>
      <c r="G28" s="1"/>
      <c r="H28" s="1">
        <v>6864666.6600000001</v>
      </c>
      <c r="I28" s="1">
        <v>8296932.9900000002</v>
      </c>
      <c r="J28" s="1">
        <v>14720242</v>
      </c>
      <c r="K28" s="1">
        <v>7466250</v>
      </c>
      <c r="L28" s="1">
        <v>0</v>
      </c>
      <c r="M28" s="1">
        <v>0</v>
      </c>
      <c r="N28" s="68"/>
      <c r="O28" s="57"/>
      <c r="P28" s="74"/>
      <c r="Q28" s="57"/>
      <c r="R28" s="57"/>
      <c r="S28" s="57"/>
      <c r="T28" s="57"/>
      <c r="U28" s="57"/>
      <c r="V28" s="57"/>
    </row>
    <row r="29" spans="1:22" ht="32.25" customHeight="1" x14ac:dyDescent="0.25">
      <c r="A29" s="34"/>
      <c r="B29" s="88" t="s">
        <v>89</v>
      </c>
      <c r="C29" s="27"/>
      <c r="D29" s="27"/>
      <c r="E29" s="27"/>
      <c r="F29" s="3" t="s">
        <v>20</v>
      </c>
      <c r="G29" s="1"/>
      <c r="H29" s="1">
        <f t="shared" ref="H29:M29" si="6">H30+H31</f>
        <v>33486801.449999999</v>
      </c>
      <c r="I29" s="1">
        <f t="shared" si="6"/>
        <v>29783650.32</v>
      </c>
      <c r="J29" s="1">
        <f t="shared" si="6"/>
        <v>42446816.989999995</v>
      </c>
      <c r="K29" s="1">
        <f t="shared" si="6"/>
        <v>35074077</v>
      </c>
      <c r="L29" s="1">
        <f t="shared" si="6"/>
        <v>27607827</v>
      </c>
      <c r="M29" s="1">
        <f t="shared" si="6"/>
        <v>27607827</v>
      </c>
      <c r="N29" s="68"/>
      <c r="O29" s="57"/>
      <c r="P29" s="74"/>
      <c r="Q29" s="57"/>
      <c r="R29" s="57"/>
      <c r="S29" s="57"/>
      <c r="T29" s="57"/>
      <c r="U29" s="57"/>
      <c r="V29" s="57"/>
    </row>
    <row r="30" spans="1:22" ht="65.25" customHeight="1" x14ac:dyDescent="0.25">
      <c r="A30" s="34"/>
      <c r="B30" s="88"/>
      <c r="C30" s="27"/>
      <c r="D30" s="27"/>
      <c r="E30" s="27"/>
      <c r="F30" s="3" t="s">
        <v>53</v>
      </c>
      <c r="G30" s="1"/>
      <c r="H30" s="1">
        <v>26622134.789999999</v>
      </c>
      <c r="I30" s="1">
        <v>24486717.329999998</v>
      </c>
      <c r="J30" s="1">
        <v>27726574.989999998</v>
      </c>
      <c r="K30" s="1">
        <v>27607827</v>
      </c>
      <c r="L30" s="1">
        <v>27607827</v>
      </c>
      <c r="M30" s="1">
        <v>27607827</v>
      </c>
      <c r="N30" s="68"/>
      <c r="O30" s="57"/>
      <c r="P30" s="74"/>
      <c r="Q30" s="57"/>
      <c r="R30" s="57"/>
      <c r="S30" s="57"/>
      <c r="T30" s="57"/>
      <c r="U30" s="57"/>
      <c r="V30" s="57"/>
    </row>
    <row r="31" spans="1:22" ht="47.25" customHeight="1" x14ac:dyDescent="0.25">
      <c r="A31" s="34"/>
      <c r="B31" s="88"/>
      <c r="C31" s="27"/>
      <c r="D31" s="27"/>
      <c r="E31" s="27"/>
      <c r="F31" s="3" t="s">
        <v>52</v>
      </c>
      <c r="G31" s="1"/>
      <c r="H31" s="1">
        <v>6864666.6600000001</v>
      </c>
      <c r="I31" s="1">
        <v>5296932.99</v>
      </c>
      <c r="J31" s="1">
        <v>14720242</v>
      </c>
      <c r="K31" s="1">
        <v>7466250</v>
      </c>
      <c r="L31" s="1">
        <v>0</v>
      </c>
      <c r="M31" s="1">
        <v>0</v>
      </c>
      <c r="N31" s="69"/>
      <c r="O31" s="58"/>
      <c r="P31" s="75"/>
      <c r="Q31" s="58"/>
      <c r="R31" s="58"/>
      <c r="S31" s="58"/>
      <c r="T31" s="58"/>
      <c r="U31" s="58"/>
      <c r="V31" s="58"/>
    </row>
    <row r="32" spans="1:22" ht="24.75" customHeight="1" x14ac:dyDescent="0.25">
      <c r="A32" s="42" t="s">
        <v>10</v>
      </c>
      <c r="B32" s="51" t="s">
        <v>106</v>
      </c>
      <c r="C32" s="39">
        <v>2020</v>
      </c>
      <c r="D32" s="39">
        <v>2025</v>
      </c>
      <c r="E32" s="39" t="s">
        <v>29</v>
      </c>
      <c r="F32" s="3" t="s">
        <v>20</v>
      </c>
      <c r="G32" s="1">
        <f>H32+I32+J32+K32+L32+M32</f>
        <v>32697134.050000001</v>
      </c>
      <c r="H32" s="1">
        <f t="shared" ref="H32:M32" si="7">H33+H34</f>
        <v>5842423.9900000002</v>
      </c>
      <c r="I32" s="1">
        <f t="shared" si="7"/>
        <v>5615979.0999999996</v>
      </c>
      <c r="J32" s="1">
        <f t="shared" si="7"/>
        <v>6651133.6500000004</v>
      </c>
      <c r="K32" s="1">
        <f t="shared" si="7"/>
        <v>5670595.3099999996</v>
      </c>
      <c r="L32" s="1">
        <f t="shared" si="7"/>
        <v>4380231</v>
      </c>
      <c r="M32" s="1">
        <f t="shared" si="7"/>
        <v>4536771</v>
      </c>
      <c r="N32" s="67" t="s">
        <v>81</v>
      </c>
      <c r="O32" s="56" t="s">
        <v>18</v>
      </c>
      <c r="P32" s="56">
        <f>Q32+R32+S32+T32+U32+V32</f>
        <v>231676</v>
      </c>
      <c r="Q32" s="56">
        <v>27468</v>
      </c>
      <c r="R32" s="56">
        <v>36100</v>
      </c>
      <c r="S32" s="56">
        <v>42027</v>
      </c>
      <c r="T32" s="56">
        <v>42027</v>
      </c>
      <c r="U32" s="56">
        <v>42027</v>
      </c>
      <c r="V32" s="56">
        <v>42027</v>
      </c>
    </row>
    <row r="33" spans="1:22" ht="57" customHeight="1" x14ac:dyDescent="0.25">
      <c r="A33" s="43"/>
      <c r="B33" s="52"/>
      <c r="C33" s="40"/>
      <c r="D33" s="40"/>
      <c r="E33" s="40"/>
      <c r="F33" s="3" t="s">
        <v>53</v>
      </c>
      <c r="G33" s="1">
        <f>H33+I33+J33+K33+L33+M33</f>
        <v>28134049.09</v>
      </c>
      <c r="H33" s="1">
        <v>4923236.53</v>
      </c>
      <c r="I33" s="1">
        <v>4591460.5999999996</v>
      </c>
      <c r="J33" s="1">
        <v>4908217.6500000004</v>
      </c>
      <c r="K33" s="1">
        <v>4794132.3099999996</v>
      </c>
      <c r="L33" s="1">
        <v>4380231</v>
      </c>
      <c r="M33" s="1">
        <v>4536771</v>
      </c>
      <c r="N33" s="68"/>
      <c r="O33" s="57"/>
      <c r="P33" s="57"/>
      <c r="Q33" s="57"/>
      <c r="R33" s="57"/>
      <c r="S33" s="57"/>
      <c r="T33" s="57"/>
      <c r="U33" s="57"/>
      <c r="V33" s="57"/>
    </row>
    <row r="34" spans="1:22" ht="36" customHeight="1" x14ac:dyDescent="0.25">
      <c r="A34" s="43"/>
      <c r="B34" s="52"/>
      <c r="C34" s="40"/>
      <c r="D34" s="40"/>
      <c r="E34" s="40"/>
      <c r="F34" s="3" t="s">
        <v>52</v>
      </c>
      <c r="G34" s="1"/>
      <c r="H34" s="1">
        <v>919187.46</v>
      </c>
      <c r="I34" s="1">
        <v>1024518.5</v>
      </c>
      <c r="J34" s="1">
        <v>1742916</v>
      </c>
      <c r="K34" s="1">
        <v>876463</v>
      </c>
      <c r="L34" s="1">
        <v>0</v>
      </c>
      <c r="M34" s="1">
        <v>0</v>
      </c>
      <c r="N34" s="68"/>
      <c r="O34" s="57"/>
      <c r="P34" s="57"/>
      <c r="Q34" s="57"/>
      <c r="R34" s="57"/>
      <c r="S34" s="57"/>
      <c r="T34" s="57"/>
      <c r="U34" s="57"/>
      <c r="V34" s="57"/>
    </row>
    <row r="35" spans="1:22" ht="36" customHeight="1" x14ac:dyDescent="0.25">
      <c r="A35" s="34"/>
      <c r="B35" s="88" t="s">
        <v>89</v>
      </c>
      <c r="C35" s="27"/>
      <c r="D35" s="27"/>
      <c r="E35" s="27"/>
      <c r="F35" s="3" t="s">
        <v>20</v>
      </c>
      <c r="G35" s="1"/>
      <c r="H35" s="1">
        <f t="shared" ref="H35:M35" si="8">H36+H37</f>
        <v>4483747</v>
      </c>
      <c r="I35" s="1">
        <f t="shared" si="8"/>
        <v>4586884.24</v>
      </c>
      <c r="J35" s="1">
        <f t="shared" si="8"/>
        <v>5025933</v>
      </c>
      <c r="K35" s="1">
        <f t="shared" si="8"/>
        <v>4141849</v>
      </c>
      <c r="L35" s="1">
        <f t="shared" si="8"/>
        <v>3265386</v>
      </c>
      <c r="M35" s="1">
        <f t="shared" si="8"/>
        <v>3265386</v>
      </c>
      <c r="N35" s="68"/>
      <c r="O35" s="57"/>
      <c r="P35" s="57"/>
      <c r="Q35" s="57"/>
      <c r="R35" s="57"/>
      <c r="S35" s="57"/>
      <c r="T35" s="57"/>
      <c r="U35" s="57"/>
      <c r="V35" s="57"/>
    </row>
    <row r="36" spans="1:22" ht="36" customHeight="1" x14ac:dyDescent="0.25">
      <c r="A36" s="34"/>
      <c r="B36" s="88"/>
      <c r="C36" s="27"/>
      <c r="D36" s="27"/>
      <c r="E36" s="27"/>
      <c r="F36" s="3" t="s">
        <v>53</v>
      </c>
      <c r="G36" s="1"/>
      <c r="H36" s="1">
        <v>3564559.54</v>
      </c>
      <c r="I36" s="1">
        <v>3562365.74</v>
      </c>
      <c r="J36" s="1">
        <v>3283017</v>
      </c>
      <c r="K36" s="1">
        <v>3265386</v>
      </c>
      <c r="L36" s="1">
        <v>3265386</v>
      </c>
      <c r="M36" s="1">
        <v>3265386</v>
      </c>
      <c r="N36" s="68"/>
      <c r="O36" s="57"/>
      <c r="P36" s="57"/>
      <c r="Q36" s="57"/>
      <c r="R36" s="57"/>
      <c r="S36" s="57"/>
      <c r="T36" s="57"/>
      <c r="U36" s="57"/>
      <c r="V36" s="57"/>
    </row>
    <row r="37" spans="1:22" ht="58.5" customHeight="1" x14ac:dyDescent="0.25">
      <c r="A37" s="34"/>
      <c r="B37" s="88"/>
      <c r="C37" s="27"/>
      <c r="D37" s="27"/>
      <c r="E37" s="27"/>
      <c r="F37" s="3" t="s">
        <v>52</v>
      </c>
      <c r="G37" s="1"/>
      <c r="H37" s="1">
        <v>919187.46</v>
      </c>
      <c r="I37" s="12">
        <v>1024518.5</v>
      </c>
      <c r="J37" s="1">
        <v>1742916</v>
      </c>
      <c r="K37" s="1">
        <v>876463</v>
      </c>
      <c r="L37" s="1">
        <v>0</v>
      </c>
      <c r="M37" s="1">
        <v>0</v>
      </c>
      <c r="N37" s="69"/>
      <c r="O37" s="58"/>
      <c r="P37" s="58"/>
      <c r="Q37" s="58"/>
      <c r="R37" s="58"/>
      <c r="S37" s="58"/>
      <c r="T37" s="58"/>
      <c r="U37" s="58"/>
      <c r="V37" s="58"/>
    </row>
    <row r="38" spans="1:22" ht="23.25" customHeight="1" x14ac:dyDescent="0.25">
      <c r="A38" s="42" t="s">
        <v>11</v>
      </c>
      <c r="B38" s="51" t="s">
        <v>107</v>
      </c>
      <c r="C38" s="39">
        <v>2020</v>
      </c>
      <c r="D38" s="39">
        <v>2025</v>
      </c>
      <c r="E38" s="39" t="s">
        <v>29</v>
      </c>
      <c r="F38" s="3" t="s">
        <v>20</v>
      </c>
      <c r="G38" s="1">
        <f>H38+I38+J38+K38+L38+M38</f>
        <v>184742569.43000001</v>
      </c>
      <c r="H38" s="1">
        <f t="shared" ref="H38:M38" si="9">H39+H40</f>
        <v>31727168.259999998</v>
      </c>
      <c r="I38" s="1">
        <f t="shared" si="9"/>
        <v>31756336.289999999</v>
      </c>
      <c r="J38" s="1">
        <f t="shared" si="9"/>
        <v>38654413.210000001</v>
      </c>
      <c r="K38" s="1">
        <f t="shared" si="9"/>
        <v>31694123.670000002</v>
      </c>
      <c r="L38" s="1">
        <f t="shared" si="9"/>
        <v>25222981</v>
      </c>
      <c r="M38" s="1">
        <f t="shared" si="9"/>
        <v>25687547</v>
      </c>
      <c r="N38" s="48" t="s">
        <v>82</v>
      </c>
      <c r="O38" s="56" t="s">
        <v>18</v>
      </c>
      <c r="P38" s="39">
        <f>Q38+R38+S38+T38+U38+V38</f>
        <v>1953735</v>
      </c>
      <c r="Q38" s="39">
        <v>305200</v>
      </c>
      <c r="R38" s="39">
        <v>317419</v>
      </c>
      <c r="S38" s="39">
        <v>332779</v>
      </c>
      <c r="T38" s="39">
        <v>332779</v>
      </c>
      <c r="U38" s="39">
        <v>332779</v>
      </c>
      <c r="V38" s="39">
        <v>332779</v>
      </c>
    </row>
    <row r="39" spans="1:22" ht="59.25" customHeight="1" x14ac:dyDescent="0.25">
      <c r="A39" s="43"/>
      <c r="B39" s="52"/>
      <c r="C39" s="40"/>
      <c r="D39" s="40"/>
      <c r="E39" s="40"/>
      <c r="F39" s="3" t="s">
        <v>53</v>
      </c>
      <c r="G39" s="1">
        <f>H39+I39+J39+K39+L39+M39</f>
        <v>156679069.04000002</v>
      </c>
      <c r="H39" s="1">
        <v>26366082.379999999</v>
      </c>
      <c r="I39" s="1">
        <v>25623963.780000001</v>
      </c>
      <c r="J39" s="1">
        <v>27626191.210000001</v>
      </c>
      <c r="K39" s="1">
        <v>26152303.670000002</v>
      </c>
      <c r="L39" s="1">
        <v>25222981</v>
      </c>
      <c r="M39" s="1">
        <v>25687547</v>
      </c>
      <c r="N39" s="49"/>
      <c r="O39" s="57"/>
      <c r="P39" s="40"/>
      <c r="Q39" s="40"/>
      <c r="R39" s="40"/>
      <c r="S39" s="40"/>
      <c r="T39" s="40"/>
      <c r="U39" s="40"/>
      <c r="V39" s="40"/>
    </row>
    <row r="40" spans="1:22" ht="52.5" customHeight="1" x14ac:dyDescent="0.25">
      <c r="A40" s="43"/>
      <c r="B40" s="52"/>
      <c r="C40" s="40"/>
      <c r="D40" s="40"/>
      <c r="E40" s="40"/>
      <c r="F40" s="3" t="s">
        <v>52</v>
      </c>
      <c r="G40" s="1"/>
      <c r="H40" s="1">
        <v>5361085.88</v>
      </c>
      <c r="I40" s="1">
        <v>6132372.5099999998</v>
      </c>
      <c r="J40" s="1">
        <v>11028222</v>
      </c>
      <c r="K40" s="1">
        <v>5541820</v>
      </c>
      <c r="L40" s="1">
        <v>0</v>
      </c>
      <c r="M40" s="1">
        <v>0</v>
      </c>
      <c r="N40" s="49"/>
      <c r="O40" s="57"/>
      <c r="P40" s="40"/>
      <c r="Q40" s="40"/>
      <c r="R40" s="40"/>
      <c r="S40" s="40"/>
      <c r="T40" s="40"/>
      <c r="U40" s="40"/>
      <c r="V40" s="40"/>
    </row>
    <row r="41" spans="1:22" ht="48.75" customHeight="1" x14ac:dyDescent="0.25">
      <c r="A41" s="34"/>
      <c r="B41" s="88" t="s">
        <v>89</v>
      </c>
      <c r="C41" s="27"/>
      <c r="D41" s="27"/>
      <c r="E41" s="27"/>
      <c r="F41" s="3" t="s">
        <v>20</v>
      </c>
      <c r="G41" s="1"/>
      <c r="H41" s="1">
        <f t="shared" ref="H41:M41" si="10">H42+H43</f>
        <v>26151110.09</v>
      </c>
      <c r="I41" s="1">
        <f t="shared" si="10"/>
        <v>26764407.439999998</v>
      </c>
      <c r="J41" s="1">
        <f t="shared" si="10"/>
        <v>31800832.010000002</v>
      </c>
      <c r="K41" s="1">
        <f t="shared" si="10"/>
        <v>26173123</v>
      </c>
      <c r="L41" s="1">
        <f t="shared" si="10"/>
        <v>20631303</v>
      </c>
      <c r="M41" s="1">
        <f t="shared" si="10"/>
        <v>20631303</v>
      </c>
      <c r="N41" s="49"/>
      <c r="O41" s="57"/>
      <c r="P41" s="40"/>
      <c r="Q41" s="40"/>
      <c r="R41" s="40"/>
      <c r="S41" s="40"/>
      <c r="T41" s="40"/>
      <c r="U41" s="40"/>
      <c r="V41" s="40"/>
    </row>
    <row r="42" spans="1:22" ht="60" customHeight="1" x14ac:dyDescent="0.25">
      <c r="A42" s="34"/>
      <c r="B42" s="88"/>
      <c r="C42" s="27"/>
      <c r="D42" s="27"/>
      <c r="E42" s="27"/>
      <c r="F42" s="3" t="s">
        <v>53</v>
      </c>
      <c r="G42" s="1"/>
      <c r="H42" s="1">
        <v>20790024.210000001</v>
      </c>
      <c r="I42" s="1">
        <v>20632034.93</v>
      </c>
      <c r="J42" s="1">
        <v>20772610.010000002</v>
      </c>
      <c r="K42" s="1">
        <v>20631303</v>
      </c>
      <c r="L42" s="1">
        <v>20631303</v>
      </c>
      <c r="M42" s="1">
        <v>20631303</v>
      </c>
      <c r="N42" s="49"/>
      <c r="O42" s="57"/>
      <c r="P42" s="40"/>
      <c r="Q42" s="40"/>
      <c r="R42" s="40"/>
      <c r="S42" s="40"/>
      <c r="T42" s="40"/>
      <c r="U42" s="40"/>
      <c r="V42" s="40"/>
    </row>
    <row r="43" spans="1:22" ht="48.75" customHeight="1" x14ac:dyDescent="0.25">
      <c r="A43" s="34"/>
      <c r="B43" s="88"/>
      <c r="C43" s="27"/>
      <c r="D43" s="27"/>
      <c r="E43" s="27"/>
      <c r="F43" s="3" t="s">
        <v>52</v>
      </c>
      <c r="G43" s="1"/>
      <c r="H43" s="1">
        <v>5361085.88</v>
      </c>
      <c r="I43" s="1">
        <v>6132372.5099999998</v>
      </c>
      <c r="J43" s="1">
        <v>11028222</v>
      </c>
      <c r="K43" s="1">
        <v>5541820</v>
      </c>
      <c r="L43" s="1">
        <v>0</v>
      </c>
      <c r="M43" s="1">
        <v>0</v>
      </c>
      <c r="N43" s="50"/>
      <c r="O43" s="58"/>
      <c r="P43" s="41"/>
      <c r="Q43" s="41"/>
      <c r="R43" s="41"/>
      <c r="S43" s="41"/>
      <c r="T43" s="41"/>
      <c r="U43" s="41"/>
      <c r="V43" s="41"/>
    </row>
    <row r="44" spans="1:22" ht="45" customHeight="1" x14ac:dyDescent="0.25">
      <c r="A44" s="42" t="s">
        <v>27</v>
      </c>
      <c r="B44" s="51" t="s">
        <v>108</v>
      </c>
      <c r="C44" s="39">
        <v>2020</v>
      </c>
      <c r="D44" s="39">
        <v>2025</v>
      </c>
      <c r="E44" s="39" t="s">
        <v>29</v>
      </c>
      <c r="F44" s="3" t="s">
        <v>20</v>
      </c>
      <c r="G44" s="1">
        <f>H44+I44+J44+K44+L44+M44</f>
        <v>21467113.800000001</v>
      </c>
      <c r="H44" s="1">
        <f t="shared" ref="H44:M44" si="11">H45+H46</f>
        <v>3078481.1</v>
      </c>
      <c r="I44" s="1">
        <f t="shared" si="11"/>
        <v>3431785.4699999997</v>
      </c>
      <c r="J44" s="1">
        <f t="shared" si="11"/>
        <v>3636301.35</v>
      </c>
      <c r="K44" s="1">
        <f t="shared" si="11"/>
        <v>3736111.96</v>
      </c>
      <c r="L44" s="1">
        <f t="shared" si="11"/>
        <v>3792216.96</v>
      </c>
      <c r="M44" s="1">
        <f t="shared" si="11"/>
        <v>3792216.96</v>
      </c>
      <c r="N44" s="115" t="s">
        <v>60</v>
      </c>
      <c r="O44" s="59" t="s">
        <v>26</v>
      </c>
      <c r="P44" s="59">
        <v>100</v>
      </c>
      <c r="Q44" s="59">
        <v>100</v>
      </c>
      <c r="R44" s="59">
        <v>100</v>
      </c>
      <c r="S44" s="59">
        <v>100</v>
      </c>
      <c r="T44" s="59">
        <v>100</v>
      </c>
      <c r="U44" s="59">
        <v>100</v>
      </c>
      <c r="V44" s="59">
        <v>100</v>
      </c>
    </row>
    <row r="45" spans="1:22" ht="85.5" customHeight="1" x14ac:dyDescent="0.25">
      <c r="A45" s="43"/>
      <c r="B45" s="52"/>
      <c r="C45" s="40"/>
      <c r="D45" s="40"/>
      <c r="E45" s="40"/>
      <c r="F45" s="3" t="s">
        <v>53</v>
      </c>
      <c r="G45" s="1">
        <f>H45+I45+J45+K45+L45+M45</f>
        <v>21132604.5</v>
      </c>
      <c r="H45" s="1">
        <v>3018481.1</v>
      </c>
      <c r="I45" s="1">
        <v>3307006.17</v>
      </c>
      <c r="J45" s="1">
        <v>3486571.35</v>
      </c>
      <c r="K45" s="1">
        <v>3736111.96</v>
      </c>
      <c r="L45" s="1">
        <v>3792216.96</v>
      </c>
      <c r="M45" s="1">
        <v>3792216.96</v>
      </c>
      <c r="N45" s="115"/>
      <c r="O45" s="59"/>
      <c r="P45" s="59"/>
      <c r="Q45" s="59"/>
      <c r="R45" s="59"/>
      <c r="S45" s="59"/>
      <c r="T45" s="59"/>
      <c r="U45" s="59"/>
      <c r="V45" s="59"/>
    </row>
    <row r="46" spans="1:22" ht="86.25" customHeight="1" x14ac:dyDescent="0.25">
      <c r="A46" s="43"/>
      <c r="B46" s="52"/>
      <c r="C46" s="40"/>
      <c r="D46" s="40"/>
      <c r="E46" s="40"/>
      <c r="F46" s="3" t="s">
        <v>52</v>
      </c>
      <c r="G46" s="1"/>
      <c r="H46" s="1">
        <v>60000</v>
      </c>
      <c r="I46" s="1">
        <v>124779.3</v>
      </c>
      <c r="J46" s="1">
        <v>149730</v>
      </c>
      <c r="K46" s="1">
        <v>0</v>
      </c>
      <c r="L46" s="1">
        <v>0</v>
      </c>
      <c r="M46" s="1">
        <v>0</v>
      </c>
      <c r="N46" s="115"/>
      <c r="O46" s="59"/>
      <c r="P46" s="59"/>
      <c r="Q46" s="59"/>
      <c r="R46" s="59"/>
      <c r="S46" s="59"/>
      <c r="T46" s="59"/>
      <c r="U46" s="59"/>
      <c r="V46" s="59"/>
    </row>
    <row r="47" spans="1:22" ht="24.75" customHeight="1" x14ac:dyDescent="0.25">
      <c r="A47" s="42" t="s">
        <v>30</v>
      </c>
      <c r="B47" s="51" t="s">
        <v>109</v>
      </c>
      <c r="C47" s="39">
        <v>2020</v>
      </c>
      <c r="D47" s="39">
        <v>2025</v>
      </c>
      <c r="E47" s="39" t="s">
        <v>29</v>
      </c>
      <c r="F47" s="3" t="s">
        <v>20</v>
      </c>
      <c r="G47" s="1">
        <f>H47+I47+J47+K47+L47+M47</f>
        <v>214311791.83999997</v>
      </c>
      <c r="H47" s="1">
        <f>H49+H48</f>
        <v>30476878.100000001</v>
      </c>
      <c r="I47" s="1">
        <f>I48+I49</f>
        <v>34592086.299999997</v>
      </c>
      <c r="J47" s="1">
        <f>J48+J49</f>
        <v>44883063.840000004</v>
      </c>
      <c r="K47" s="1">
        <f>K48+K49</f>
        <v>45722738.700000003</v>
      </c>
      <c r="L47" s="1">
        <f>L48+L49</f>
        <v>29293512.449999999</v>
      </c>
      <c r="M47" s="1">
        <f>M48+M49</f>
        <v>29343512.449999999</v>
      </c>
      <c r="N47" s="67" t="s">
        <v>28</v>
      </c>
      <c r="O47" s="56" t="s">
        <v>26</v>
      </c>
      <c r="P47" s="56">
        <v>100</v>
      </c>
      <c r="Q47" s="56">
        <v>100</v>
      </c>
      <c r="R47" s="56">
        <v>100</v>
      </c>
      <c r="S47" s="56">
        <v>100</v>
      </c>
      <c r="T47" s="56">
        <v>100</v>
      </c>
      <c r="U47" s="56">
        <v>100</v>
      </c>
      <c r="V47" s="56">
        <v>100</v>
      </c>
    </row>
    <row r="48" spans="1:22" ht="57.75" customHeight="1" x14ac:dyDescent="0.25">
      <c r="A48" s="43"/>
      <c r="B48" s="52"/>
      <c r="C48" s="40"/>
      <c r="D48" s="40"/>
      <c r="E48" s="40"/>
      <c r="F48" s="3" t="s">
        <v>53</v>
      </c>
      <c r="G48" s="1">
        <f>H48+I48+J48+K48+L48+M48</f>
        <v>167729493.84</v>
      </c>
      <c r="H48" s="1">
        <v>22480508.100000001</v>
      </c>
      <c r="I48" s="1">
        <v>23969765.300000001</v>
      </c>
      <c r="J48" s="1">
        <v>30900922.84</v>
      </c>
      <c r="K48" s="21">
        <v>31741272.699999999</v>
      </c>
      <c r="L48" s="21">
        <v>29293512.449999999</v>
      </c>
      <c r="M48" s="1">
        <v>29343512.449999999</v>
      </c>
      <c r="N48" s="68"/>
      <c r="O48" s="57"/>
      <c r="P48" s="57"/>
      <c r="Q48" s="57"/>
      <c r="R48" s="57"/>
      <c r="S48" s="57"/>
      <c r="T48" s="57"/>
      <c r="U48" s="57"/>
      <c r="V48" s="57"/>
    </row>
    <row r="49" spans="1:22" ht="58.5" customHeight="1" x14ac:dyDescent="0.25">
      <c r="A49" s="43"/>
      <c r="B49" s="52"/>
      <c r="C49" s="40"/>
      <c r="D49" s="40"/>
      <c r="E49" s="40"/>
      <c r="F49" s="3" t="s">
        <v>52</v>
      </c>
      <c r="G49" s="1">
        <f t="shared" ref="G49:G144" si="12">H49+I49+J49+K49+L49+M49</f>
        <v>46582298</v>
      </c>
      <c r="H49" s="1">
        <v>7996370</v>
      </c>
      <c r="I49" s="1">
        <v>10622321</v>
      </c>
      <c r="J49" s="1">
        <v>13982141</v>
      </c>
      <c r="K49" s="1">
        <v>13981466</v>
      </c>
      <c r="L49" s="1"/>
      <c r="M49" s="1"/>
      <c r="N49" s="68"/>
      <c r="O49" s="57"/>
      <c r="P49" s="57"/>
      <c r="Q49" s="57"/>
      <c r="R49" s="57"/>
      <c r="S49" s="57"/>
      <c r="T49" s="57"/>
      <c r="U49" s="57"/>
      <c r="V49" s="57"/>
    </row>
    <row r="50" spans="1:22" ht="37.5" customHeight="1" x14ac:dyDescent="0.25">
      <c r="A50" s="34"/>
      <c r="B50" s="116" t="s">
        <v>94</v>
      </c>
      <c r="C50" s="26"/>
      <c r="D50" s="26"/>
      <c r="E50" s="26"/>
      <c r="F50" s="3" t="s">
        <v>20</v>
      </c>
      <c r="G50" s="1">
        <f>SUM(H50:M50)</f>
        <v>47460095</v>
      </c>
      <c r="H50" s="1">
        <f>SUM(H51+H52)</f>
        <v>8159562</v>
      </c>
      <c r="I50" s="1">
        <f>I51+I52</f>
        <v>10729618</v>
      </c>
      <c r="J50" s="1">
        <f>J51+J52</f>
        <v>14123375</v>
      </c>
      <c r="K50" s="1">
        <f>K51+K52</f>
        <v>14136824</v>
      </c>
      <c r="L50" s="1">
        <f>L51+L52</f>
        <v>155358</v>
      </c>
      <c r="M50" s="1">
        <f>M51+M52</f>
        <v>155358</v>
      </c>
      <c r="N50" s="68"/>
      <c r="O50" s="57"/>
      <c r="P50" s="57"/>
      <c r="Q50" s="57"/>
      <c r="R50" s="57"/>
      <c r="S50" s="57"/>
      <c r="T50" s="57"/>
      <c r="U50" s="57"/>
      <c r="V50" s="57"/>
    </row>
    <row r="51" spans="1:22" ht="58.5" customHeight="1" x14ac:dyDescent="0.25">
      <c r="A51" s="34"/>
      <c r="B51" s="116"/>
      <c r="C51" s="27"/>
      <c r="D51" s="27"/>
      <c r="E51" s="27"/>
      <c r="F51" s="3" t="s">
        <v>53</v>
      </c>
      <c r="G51" s="1">
        <f>SUM(H51:M51)</f>
        <v>877797</v>
      </c>
      <c r="H51" s="1">
        <v>163192</v>
      </c>
      <c r="I51" s="1">
        <v>107297</v>
      </c>
      <c r="J51" s="1">
        <v>141234</v>
      </c>
      <c r="K51" s="1">
        <v>155358</v>
      </c>
      <c r="L51" s="1">
        <v>155358</v>
      </c>
      <c r="M51" s="1">
        <v>155358</v>
      </c>
      <c r="N51" s="68"/>
      <c r="O51" s="57"/>
      <c r="P51" s="57"/>
      <c r="Q51" s="57"/>
      <c r="R51" s="57"/>
      <c r="S51" s="57"/>
      <c r="T51" s="57"/>
      <c r="U51" s="57"/>
      <c r="V51" s="57"/>
    </row>
    <row r="52" spans="1:22" ht="58.5" customHeight="1" x14ac:dyDescent="0.25">
      <c r="A52" s="34"/>
      <c r="B52" s="117"/>
      <c r="C52" s="27"/>
      <c r="D52" s="27"/>
      <c r="E52" s="27"/>
      <c r="F52" s="36" t="s">
        <v>52</v>
      </c>
      <c r="G52" s="19">
        <f>SUM(H52:M52)</f>
        <v>46582298</v>
      </c>
      <c r="H52" s="19">
        <v>7996370</v>
      </c>
      <c r="I52" s="19">
        <v>10622321</v>
      </c>
      <c r="J52" s="1">
        <v>13982141</v>
      </c>
      <c r="K52" s="19">
        <v>13981466</v>
      </c>
      <c r="L52" s="1">
        <v>0</v>
      </c>
      <c r="M52" s="1">
        <v>0</v>
      </c>
      <c r="N52" s="68"/>
      <c r="O52" s="57"/>
      <c r="P52" s="57"/>
      <c r="Q52" s="57"/>
      <c r="R52" s="57"/>
      <c r="S52" s="57"/>
      <c r="T52" s="57"/>
      <c r="U52" s="57"/>
      <c r="V52" s="57"/>
    </row>
    <row r="53" spans="1:22" ht="45" customHeight="1" x14ac:dyDescent="0.25">
      <c r="A53" s="42" t="s">
        <v>123</v>
      </c>
      <c r="B53" s="118" t="s">
        <v>124</v>
      </c>
      <c r="C53" s="39">
        <v>2020</v>
      </c>
      <c r="D53" s="39">
        <v>2025</v>
      </c>
      <c r="E53" s="39" t="s">
        <v>29</v>
      </c>
      <c r="F53" s="3" t="s">
        <v>20</v>
      </c>
      <c r="G53" s="1">
        <f>H53+I53+J53+K53+L53+M53</f>
        <v>29541.7</v>
      </c>
      <c r="H53" s="1">
        <v>0</v>
      </c>
      <c r="I53" s="1">
        <v>0</v>
      </c>
      <c r="J53" s="1">
        <v>29541.7</v>
      </c>
      <c r="K53" s="1">
        <v>0</v>
      </c>
      <c r="L53" s="1">
        <v>0</v>
      </c>
      <c r="M53" s="1">
        <v>0</v>
      </c>
      <c r="N53" s="67" t="s">
        <v>127</v>
      </c>
      <c r="O53" s="56" t="s">
        <v>26</v>
      </c>
      <c r="P53" s="56">
        <f>Q53+R53+S53+T53+U53+V53</f>
        <v>100</v>
      </c>
      <c r="Q53" s="56">
        <v>0</v>
      </c>
      <c r="R53" s="56">
        <v>0</v>
      </c>
      <c r="S53" s="56">
        <v>100</v>
      </c>
      <c r="T53" s="56">
        <v>0</v>
      </c>
      <c r="U53" s="56">
        <v>0</v>
      </c>
      <c r="V53" s="56">
        <v>0</v>
      </c>
    </row>
    <row r="54" spans="1:22" ht="58.5" customHeight="1" x14ac:dyDescent="0.25">
      <c r="A54" s="43"/>
      <c r="B54" s="119"/>
      <c r="C54" s="40"/>
      <c r="D54" s="40"/>
      <c r="E54" s="40"/>
      <c r="F54" s="3" t="s">
        <v>53</v>
      </c>
      <c r="G54" s="1">
        <f>H54+I54+J54+K54+L54+M54</f>
        <v>29541.7</v>
      </c>
      <c r="H54" s="1">
        <v>0</v>
      </c>
      <c r="I54" s="1">
        <v>0</v>
      </c>
      <c r="J54" s="1">
        <v>29541.7</v>
      </c>
      <c r="K54" s="1">
        <v>0</v>
      </c>
      <c r="L54" s="1">
        <v>0</v>
      </c>
      <c r="M54" s="1">
        <v>0</v>
      </c>
      <c r="N54" s="68"/>
      <c r="O54" s="57"/>
      <c r="P54" s="57"/>
      <c r="Q54" s="57"/>
      <c r="R54" s="57"/>
      <c r="S54" s="57"/>
      <c r="T54" s="57"/>
      <c r="U54" s="57"/>
      <c r="V54" s="57"/>
    </row>
    <row r="55" spans="1:22" ht="48.75" customHeight="1" x14ac:dyDescent="0.25">
      <c r="A55" s="44"/>
      <c r="B55" s="120"/>
      <c r="C55" s="40"/>
      <c r="D55" s="40"/>
      <c r="E55" s="40"/>
      <c r="F55" s="3" t="s">
        <v>52</v>
      </c>
      <c r="G55" s="1">
        <f>H55+I55+J55+K55+L55+M55</f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69"/>
      <c r="O55" s="58"/>
      <c r="P55" s="58"/>
      <c r="Q55" s="58"/>
      <c r="R55" s="58"/>
      <c r="S55" s="58"/>
      <c r="T55" s="58"/>
      <c r="U55" s="58"/>
      <c r="V55" s="58"/>
    </row>
    <row r="56" spans="1:22" ht="27.75" customHeight="1" x14ac:dyDescent="0.25">
      <c r="A56" s="42" t="s">
        <v>24</v>
      </c>
      <c r="B56" s="48" t="s">
        <v>57</v>
      </c>
      <c r="C56" s="39">
        <v>2020</v>
      </c>
      <c r="D56" s="39">
        <v>2025</v>
      </c>
      <c r="E56" s="39" t="s">
        <v>29</v>
      </c>
      <c r="F56" s="3" t="s">
        <v>20</v>
      </c>
      <c r="G56" s="1">
        <f t="shared" si="12"/>
        <v>403726.03</v>
      </c>
      <c r="H56" s="1">
        <f t="shared" ref="H56:M56" si="13">H57+H58</f>
        <v>103726.03</v>
      </c>
      <c r="I56" s="1">
        <f t="shared" si="13"/>
        <v>0</v>
      </c>
      <c r="J56" s="1">
        <f t="shared" si="13"/>
        <v>0</v>
      </c>
      <c r="K56" s="1">
        <f t="shared" si="13"/>
        <v>100000</v>
      </c>
      <c r="L56" s="1">
        <f t="shared" si="13"/>
        <v>100000</v>
      </c>
      <c r="M56" s="1">
        <f t="shared" si="13"/>
        <v>100000</v>
      </c>
      <c r="N56" s="54" t="s">
        <v>5</v>
      </c>
      <c r="O56" s="54" t="s">
        <v>5</v>
      </c>
      <c r="P56" s="54" t="s">
        <v>5</v>
      </c>
      <c r="Q56" s="54" t="s">
        <v>5</v>
      </c>
      <c r="R56" s="54" t="s">
        <v>5</v>
      </c>
      <c r="S56" s="54" t="s">
        <v>5</v>
      </c>
      <c r="T56" s="54" t="s">
        <v>5</v>
      </c>
      <c r="U56" s="54" t="s">
        <v>5</v>
      </c>
      <c r="V56" s="54" t="s">
        <v>5</v>
      </c>
    </row>
    <row r="57" spans="1:22" ht="51.75" customHeight="1" x14ac:dyDescent="0.25">
      <c r="A57" s="43"/>
      <c r="B57" s="49"/>
      <c r="C57" s="40"/>
      <c r="D57" s="40"/>
      <c r="E57" s="40"/>
      <c r="F57" s="3" t="s">
        <v>53</v>
      </c>
      <c r="G57" s="1">
        <f t="shared" si="12"/>
        <v>403726.03</v>
      </c>
      <c r="H57" s="1">
        <f t="shared" ref="H57:M57" si="14">H60</f>
        <v>103726.03</v>
      </c>
      <c r="I57" s="1">
        <f t="shared" si="14"/>
        <v>0</v>
      </c>
      <c r="J57" s="1">
        <f>J60+J63+J66</f>
        <v>0</v>
      </c>
      <c r="K57" s="1">
        <f t="shared" si="14"/>
        <v>100000</v>
      </c>
      <c r="L57" s="1">
        <f t="shared" si="14"/>
        <v>100000</v>
      </c>
      <c r="M57" s="1">
        <f t="shared" si="14"/>
        <v>100000</v>
      </c>
      <c r="N57" s="55"/>
      <c r="O57" s="55"/>
      <c r="P57" s="55"/>
      <c r="Q57" s="55"/>
      <c r="R57" s="55"/>
      <c r="S57" s="55"/>
      <c r="T57" s="55"/>
      <c r="U57" s="55"/>
      <c r="V57" s="55"/>
    </row>
    <row r="58" spans="1:22" ht="56.25" customHeight="1" x14ac:dyDescent="0.25">
      <c r="A58" s="43"/>
      <c r="B58" s="49"/>
      <c r="C58" s="40"/>
      <c r="D58" s="40"/>
      <c r="E58" s="40"/>
      <c r="F58" s="3" t="s">
        <v>52</v>
      </c>
      <c r="G58" s="1">
        <f t="shared" si="12"/>
        <v>0</v>
      </c>
      <c r="H58" s="1">
        <f>H61</f>
        <v>0</v>
      </c>
      <c r="I58" s="1">
        <v>0</v>
      </c>
      <c r="J58" s="1">
        <f>J61+J64+J67</f>
        <v>0</v>
      </c>
      <c r="K58" s="1">
        <v>0</v>
      </c>
      <c r="L58" s="1">
        <v>0</v>
      </c>
      <c r="M58" s="1">
        <v>0</v>
      </c>
      <c r="N58" s="55"/>
      <c r="O58" s="55"/>
      <c r="P58" s="55"/>
      <c r="Q58" s="55"/>
      <c r="R58" s="55"/>
      <c r="S58" s="55"/>
      <c r="T58" s="55"/>
      <c r="U58" s="55"/>
      <c r="V58" s="55"/>
    </row>
    <row r="59" spans="1:22" ht="26.25" customHeight="1" x14ac:dyDescent="0.25">
      <c r="A59" s="42" t="s">
        <v>12</v>
      </c>
      <c r="B59" s="48" t="s">
        <v>31</v>
      </c>
      <c r="C59" s="39">
        <v>2020</v>
      </c>
      <c r="D59" s="39">
        <v>2025</v>
      </c>
      <c r="E59" s="39" t="s">
        <v>29</v>
      </c>
      <c r="F59" s="3" t="s">
        <v>20</v>
      </c>
      <c r="G59" s="1">
        <f t="shared" si="12"/>
        <v>403726.03</v>
      </c>
      <c r="H59" s="1">
        <f t="shared" ref="H59:M59" si="15">H60+H61</f>
        <v>103726.03</v>
      </c>
      <c r="I59" s="1">
        <f t="shared" si="15"/>
        <v>0</v>
      </c>
      <c r="J59" s="1">
        <f t="shared" si="15"/>
        <v>0</v>
      </c>
      <c r="K59" s="1">
        <f t="shared" si="15"/>
        <v>100000</v>
      </c>
      <c r="L59" s="1">
        <f t="shared" si="15"/>
        <v>100000</v>
      </c>
      <c r="M59" s="1">
        <f t="shared" si="15"/>
        <v>100000</v>
      </c>
      <c r="N59" s="54" t="s">
        <v>5</v>
      </c>
      <c r="O59" s="54" t="s">
        <v>5</v>
      </c>
      <c r="P59" s="54" t="s">
        <v>5</v>
      </c>
      <c r="Q59" s="54" t="s">
        <v>5</v>
      </c>
      <c r="R59" s="54" t="s">
        <v>5</v>
      </c>
      <c r="S59" s="54" t="s">
        <v>5</v>
      </c>
      <c r="T59" s="54" t="s">
        <v>5</v>
      </c>
      <c r="U59" s="54" t="s">
        <v>5</v>
      </c>
      <c r="V59" s="54" t="s">
        <v>5</v>
      </c>
    </row>
    <row r="60" spans="1:22" ht="57" customHeight="1" x14ac:dyDescent="0.25">
      <c r="A60" s="43"/>
      <c r="B60" s="49"/>
      <c r="C60" s="40"/>
      <c r="D60" s="40"/>
      <c r="E60" s="40"/>
      <c r="F60" s="3" t="s">
        <v>53</v>
      </c>
      <c r="G60" s="1">
        <f>H60+I60+J60+K60+L60+M60</f>
        <v>403726.03</v>
      </c>
      <c r="H60" s="1">
        <f>H63+H66</f>
        <v>103726.03</v>
      </c>
      <c r="I60" s="1">
        <f t="shared" ref="I60:M60" si="16">I63+I66</f>
        <v>0</v>
      </c>
      <c r="J60" s="1">
        <f t="shared" si="16"/>
        <v>0</v>
      </c>
      <c r="K60" s="1">
        <f t="shared" si="16"/>
        <v>100000</v>
      </c>
      <c r="L60" s="1">
        <f t="shared" si="16"/>
        <v>100000</v>
      </c>
      <c r="M60" s="1">
        <f t="shared" si="16"/>
        <v>100000</v>
      </c>
      <c r="N60" s="55"/>
      <c r="O60" s="55"/>
      <c r="P60" s="55"/>
      <c r="Q60" s="55"/>
      <c r="R60" s="55"/>
      <c r="S60" s="55"/>
      <c r="T60" s="55"/>
      <c r="U60" s="55"/>
      <c r="V60" s="55"/>
    </row>
    <row r="61" spans="1:22" ht="54.75" customHeight="1" x14ac:dyDescent="0.25">
      <c r="A61" s="43"/>
      <c r="B61" s="49"/>
      <c r="C61" s="40"/>
      <c r="D61" s="40"/>
      <c r="E61" s="40"/>
      <c r="F61" s="3" t="s">
        <v>52</v>
      </c>
      <c r="G61" s="1">
        <f t="shared" si="12"/>
        <v>0</v>
      </c>
      <c r="H61" s="1">
        <f>H64+H67</f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55"/>
      <c r="O61" s="55"/>
      <c r="P61" s="55"/>
      <c r="Q61" s="55"/>
      <c r="R61" s="55"/>
      <c r="S61" s="55"/>
      <c r="T61" s="55"/>
      <c r="U61" s="55"/>
      <c r="V61" s="55"/>
    </row>
    <row r="62" spans="1:22" ht="26.25" customHeight="1" x14ac:dyDescent="0.25">
      <c r="A62" s="42" t="s">
        <v>13</v>
      </c>
      <c r="B62" s="51" t="s">
        <v>71</v>
      </c>
      <c r="C62" s="39">
        <v>2020</v>
      </c>
      <c r="D62" s="39">
        <v>2025</v>
      </c>
      <c r="E62" s="39" t="s">
        <v>29</v>
      </c>
      <c r="F62" s="3" t="s">
        <v>20</v>
      </c>
      <c r="G62" s="1">
        <f t="shared" si="12"/>
        <v>223120</v>
      </c>
      <c r="H62" s="1">
        <f t="shared" ref="H62:M62" si="17">H63+H64</f>
        <v>73120</v>
      </c>
      <c r="I62" s="1">
        <f t="shared" si="17"/>
        <v>0</v>
      </c>
      <c r="J62" s="1">
        <f t="shared" si="17"/>
        <v>0</v>
      </c>
      <c r="K62" s="1">
        <f t="shared" si="17"/>
        <v>50000</v>
      </c>
      <c r="L62" s="1">
        <f t="shared" si="17"/>
        <v>50000</v>
      </c>
      <c r="M62" s="1">
        <f t="shared" si="17"/>
        <v>50000</v>
      </c>
      <c r="N62" s="115" t="s">
        <v>32</v>
      </c>
      <c r="O62" s="59" t="s">
        <v>9</v>
      </c>
      <c r="P62" s="59">
        <f>Q62+R62+S62+T62+U62+V62</f>
        <v>381</v>
      </c>
      <c r="Q62" s="59">
        <v>60</v>
      </c>
      <c r="R62" s="59">
        <v>62</v>
      </c>
      <c r="S62" s="59">
        <v>64</v>
      </c>
      <c r="T62" s="59">
        <v>65</v>
      </c>
      <c r="U62" s="59">
        <v>65</v>
      </c>
      <c r="V62" s="59">
        <v>65</v>
      </c>
    </row>
    <row r="63" spans="1:22" ht="63" customHeight="1" x14ac:dyDescent="0.25">
      <c r="A63" s="43"/>
      <c r="B63" s="52"/>
      <c r="C63" s="40"/>
      <c r="D63" s="40"/>
      <c r="E63" s="40"/>
      <c r="F63" s="3" t="s">
        <v>53</v>
      </c>
      <c r="G63" s="1">
        <f t="shared" si="12"/>
        <v>223120</v>
      </c>
      <c r="H63" s="1">
        <v>73120</v>
      </c>
      <c r="I63" s="1">
        <v>0</v>
      </c>
      <c r="J63" s="1">
        <v>0</v>
      </c>
      <c r="K63" s="1">
        <v>50000</v>
      </c>
      <c r="L63" s="1">
        <v>50000</v>
      </c>
      <c r="M63" s="1">
        <v>50000</v>
      </c>
      <c r="N63" s="115"/>
      <c r="O63" s="59"/>
      <c r="P63" s="59"/>
      <c r="Q63" s="59"/>
      <c r="R63" s="59"/>
      <c r="S63" s="59"/>
      <c r="T63" s="59"/>
      <c r="U63" s="59"/>
      <c r="V63" s="59"/>
    </row>
    <row r="64" spans="1:22" ht="51" customHeight="1" x14ac:dyDescent="0.25">
      <c r="A64" s="43"/>
      <c r="B64" s="53"/>
      <c r="C64" s="40"/>
      <c r="D64" s="40"/>
      <c r="E64" s="40"/>
      <c r="F64" s="3" t="s">
        <v>52</v>
      </c>
      <c r="G64" s="1"/>
      <c r="H64" s="1"/>
      <c r="I64" s="1"/>
      <c r="J64" s="1"/>
      <c r="K64" s="1"/>
      <c r="L64" s="1">
        <v>0</v>
      </c>
      <c r="M64" s="1">
        <v>0</v>
      </c>
      <c r="N64" s="115"/>
      <c r="O64" s="59"/>
      <c r="P64" s="59"/>
      <c r="Q64" s="59"/>
      <c r="R64" s="59"/>
      <c r="S64" s="59"/>
      <c r="T64" s="59"/>
      <c r="U64" s="59"/>
      <c r="V64" s="59"/>
    </row>
    <row r="65" spans="1:22" ht="33.75" customHeight="1" x14ac:dyDescent="0.25">
      <c r="A65" s="42" t="s">
        <v>14</v>
      </c>
      <c r="B65" s="51" t="s">
        <v>33</v>
      </c>
      <c r="C65" s="39">
        <v>2020</v>
      </c>
      <c r="D65" s="39">
        <v>2025</v>
      </c>
      <c r="E65" s="39" t="s">
        <v>29</v>
      </c>
      <c r="F65" s="3" t="s">
        <v>20</v>
      </c>
      <c r="G65" s="1">
        <f t="shared" si="12"/>
        <v>180606.03</v>
      </c>
      <c r="H65" s="1">
        <f t="shared" ref="H65:M65" si="18">H66+H67</f>
        <v>30606.03</v>
      </c>
      <c r="I65" s="1">
        <f t="shared" si="18"/>
        <v>0</v>
      </c>
      <c r="J65" s="1">
        <f t="shared" si="18"/>
        <v>0</v>
      </c>
      <c r="K65" s="1">
        <f t="shared" si="18"/>
        <v>50000</v>
      </c>
      <c r="L65" s="1">
        <f t="shared" si="18"/>
        <v>50000</v>
      </c>
      <c r="M65" s="1">
        <f t="shared" si="18"/>
        <v>50000</v>
      </c>
      <c r="N65" s="115" t="s">
        <v>34</v>
      </c>
      <c r="O65" s="59" t="s">
        <v>9</v>
      </c>
      <c r="P65" s="59">
        <f>Q65+R65+S65+T65+U65+V65</f>
        <v>265</v>
      </c>
      <c r="Q65" s="56">
        <v>15</v>
      </c>
      <c r="R65" s="56">
        <v>50</v>
      </c>
      <c r="S65" s="56">
        <v>50</v>
      </c>
      <c r="T65" s="56">
        <v>50</v>
      </c>
      <c r="U65" s="56">
        <v>50</v>
      </c>
      <c r="V65" s="56">
        <v>50</v>
      </c>
    </row>
    <row r="66" spans="1:22" ht="85.5" customHeight="1" x14ac:dyDescent="0.25">
      <c r="A66" s="43"/>
      <c r="B66" s="52"/>
      <c r="C66" s="40"/>
      <c r="D66" s="40"/>
      <c r="E66" s="40"/>
      <c r="F66" s="3" t="s">
        <v>53</v>
      </c>
      <c r="G66" s="1">
        <f t="shared" si="12"/>
        <v>180606.03</v>
      </c>
      <c r="H66" s="1">
        <v>30606.03</v>
      </c>
      <c r="I66" s="1">
        <v>0</v>
      </c>
      <c r="J66" s="1">
        <v>0</v>
      </c>
      <c r="K66" s="1">
        <v>50000</v>
      </c>
      <c r="L66" s="1">
        <v>50000</v>
      </c>
      <c r="M66" s="1">
        <v>50000</v>
      </c>
      <c r="N66" s="115"/>
      <c r="O66" s="59"/>
      <c r="P66" s="59"/>
      <c r="Q66" s="57"/>
      <c r="R66" s="57"/>
      <c r="S66" s="57"/>
      <c r="T66" s="57"/>
      <c r="U66" s="57"/>
      <c r="V66" s="57"/>
    </row>
    <row r="67" spans="1:22" ht="52.5" customHeight="1" x14ac:dyDescent="0.25">
      <c r="A67" s="43"/>
      <c r="B67" s="52"/>
      <c r="C67" s="40"/>
      <c r="D67" s="40"/>
      <c r="E67" s="40"/>
      <c r="F67" s="3" t="s">
        <v>52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15"/>
      <c r="O67" s="59"/>
      <c r="P67" s="59"/>
      <c r="Q67" s="58"/>
      <c r="R67" s="58"/>
      <c r="S67" s="58"/>
      <c r="T67" s="58"/>
      <c r="U67" s="58"/>
      <c r="V67" s="58"/>
    </row>
    <row r="68" spans="1:22" ht="24.75" customHeight="1" x14ac:dyDescent="0.25">
      <c r="A68" s="42" t="s">
        <v>25</v>
      </c>
      <c r="B68" s="48" t="s">
        <v>67</v>
      </c>
      <c r="C68" s="39">
        <v>2020</v>
      </c>
      <c r="D68" s="39">
        <v>2025</v>
      </c>
      <c r="E68" s="39" t="s">
        <v>29</v>
      </c>
      <c r="F68" s="3" t="s">
        <v>20</v>
      </c>
      <c r="G68" s="1">
        <f t="shared" si="12"/>
        <v>951946.59</v>
      </c>
      <c r="H68" s="1">
        <f t="shared" ref="H68:M68" si="19">H69+H70</f>
        <v>275482.58999999997</v>
      </c>
      <c r="I68" s="1">
        <f>I69+I70</f>
        <v>51800</v>
      </c>
      <c r="J68" s="1">
        <f t="shared" si="19"/>
        <v>94664</v>
      </c>
      <c r="K68" s="1">
        <f t="shared" si="19"/>
        <v>170000</v>
      </c>
      <c r="L68" s="1">
        <f t="shared" si="19"/>
        <v>180000</v>
      </c>
      <c r="M68" s="1">
        <f t="shared" si="19"/>
        <v>180000</v>
      </c>
      <c r="N68" s="54" t="s">
        <v>5</v>
      </c>
      <c r="O68" s="54" t="s">
        <v>5</v>
      </c>
      <c r="P68" s="54" t="s">
        <v>5</v>
      </c>
      <c r="Q68" s="54" t="s">
        <v>5</v>
      </c>
      <c r="R68" s="54" t="s">
        <v>5</v>
      </c>
      <c r="S68" s="54" t="s">
        <v>5</v>
      </c>
      <c r="T68" s="54" t="s">
        <v>5</v>
      </c>
      <c r="U68" s="54" t="s">
        <v>5</v>
      </c>
      <c r="V68" s="54" t="s">
        <v>5</v>
      </c>
    </row>
    <row r="69" spans="1:22" ht="55.5" customHeight="1" x14ac:dyDescent="0.25">
      <c r="A69" s="43"/>
      <c r="B69" s="49"/>
      <c r="C69" s="40"/>
      <c r="D69" s="40"/>
      <c r="E69" s="40"/>
      <c r="F69" s="3" t="s">
        <v>53</v>
      </c>
      <c r="G69" s="1">
        <f t="shared" si="12"/>
        <v>951946.59</v>
      </c>
      <c r="H69" s="1">
        <f t="shared" ref="H69:M69" si="20">H72</f>
        <v>275482.58999999997</v>
      </c>
      <c r="I69" s="1">
        <f>I72</f>
        <v>51800</v>
      </c>
      <c r="J69" s="1">
        <f t="shared" si="20"/>
        <v>94664</v>
      </c>
      <c r="K69" s="1">
        <f t="shared" si="20"/>
        <v>170000</v>
      </c>
      <c r="L69" s="1">
        <f>L72</f>
        <v>180000</v>
      </c>
      <c r="M69" s="1">
        <f t="shared" si="20"/>
        <v>180000</v>
      </c>
      <c r="N69" s="55"/>
      <c r="O69" s="55"/>
      <c r="P69" s="55"/>
      <c r="Q69" s="55"/>
      <c r="R69" s="55"/>
      <c r="S69" s="55"/>
      <c r="T69" s="55"/>
      <c r="U69" s="55"/>
      <c r="V69" s="55"/>
    </row>
    <row r="70" spans="1:22" ht="36" customHeight="1" x14ac:dyDescent="0.25">
      <c r="A70" s="43"/>
      <c r="B70" s="50"/>
      <c r="C70" s="40"/>
      <c r="D70" s="40"/>
      <c r="E70" s="40"/>
      <c r="F70" s="3" t="s">
        <v>52</v>
      </c>
      <c r="G70" s="1">
        <f t="shared" si="12"/>
        <v>0</v>
      </c>
      <c r="H70" s="1">
        <v>0</v>
      </c>
      <c r="I70" s="1">
        <f>I73</f>
        <v>0</v>
      </c>
      <c r="J70" s="1">
        <v>0</v>
      </c>
      <c r="K70" s="1">
        <v>0</v>
      </c>
      <c r="L70" s="1">
        <v>0</v>
      </c>
      <c r="M70" s="1">
        <v>0</v>
      </c>
      <c r="N70" s="55"/>
      <c r="O70" s="55"/>
      <c r="P70" s="55"/>
      <c r="Q70" s="55"/>
      <c r="R70" s="55"/>
      <c r="S70" s="55"/>
      <c r="T70" s="55"/>
      <c r="U70" s="55"/>
      <c r="V70" s="55"/>
    </row>
    <row r="71" spans="1:22" ht="23.25" customHeight="1" x14ac:dyDescent="0.25">
      <c r="A71" s="42" t="s">
        <v>15</v>
      </c>
      <c r="B71" s="48" t="s">
        <v>110</v>
      </c>
      <c r="C71" s="39">
        <v>2020</v>
      </c>
      <c r="D71" s="39">
        <v>2025</v>
      </c>
      <c r="E71" s="39" t="s">
        <v>29</v>
      </c>
      <c r="F71" s="3" t="s">
        <v>20</v>
      </c>
      <c r="G71" s="1">
        <f t="shared" si="12"/>
        <v>951946.59</v>
      </c>
      <c r="H71" s="1">
        <f t="shared" ref="H71:M71" si="21">H72+H73</f>
        <v>275482.58999999997</v>
      </c>
      <c r="I71" s="1">
        <f t="shared" si="21"/>
        <v>51800</v>
      </c>
      <c r="J71" s="1">
        <f>J72+J73</f>
        <v>94664</v>
      </c>
      <c r="K71" s="1">
        <f t="shared" si="21"/>
        <v>170000</v>
      </c>
      <c r="L71" s="1">
        <f t="shared" si="21"/>
        <v>180000</v>
      </c>
      <c r="M71" s="1">
        <f t="shared" si="21"/>
        <v>180000</v>
      </c>
      <c r="N71" s="54" t="s">
        <v>5</v>
      </c>
      <c r="O71" s="54" t="s">
        <v>5</v>
      </c>
      <c r="P71" s="54" t="s">
        <v>5</v>
      </c>
      <c r="Q71" s="54" t="s">
        <v>5</v>
      </c>
      <c r="R71" s="54" t="s">
        <v>5</v>
      </c>
      <c r="S71" s="54" t="s">
        <v>5</v>
      </c>
      <c r="T71" s="54" t="s">
        <v>5</v>
      </c>
      <c r="U71" s="54" t="s">
        <v>5</v>
      </c>
      <c r="V71" s="54" t="s">
        <v>5</v>
      </c>
    </row>
    <row r="72" spans="1:22" ht="57.75" customHeight="1" x14ac:dyDescent="0.25">
      <c r="A72" s="43"/>
      <c r="B72" s="49"/>
      <c r="C72" s="40"/>
      <c r="D72" s="40"/>
      <c r="E72" s="40"/>
      <c r="F72" s="3" t="s">
        <v>53</v>
      </c>
      <c r="G72" s="1">
        <f>H72+I72+J72+K72+L72+M72</f>
        <v>951946.59</v>
      </c>
      <c r="H72" s="1">
        <f>H75+H78+H84+H87+H81</f>
        <v>275482.58999999997</v>
      </c>
      <c r="I72" s="1">
        <f>I75+I78+I84+I87</f>
        <v>51800</v>
      </c>
      <c r="J72" s="1">
        <f>J75+J78+J84+J87+J81</f>
        <v>94664</v>
      </c>
      <c r="K72" s="1">
        <f>K75+K78+K84+K87+K81</f>
        <v>170000</v>
      </c>
      <c r="L72" s="1">
        <f>L75+L78+L84+L87+L81</f>
        <v>180000</v>
      </c>
      <c r="M72" s="1">
        <f>M75+M78+M84+M87+M81</f>
        <v>180000</v>
      </c>
      <c r="N72" s="55"/>
      <c r="O72" s="55"/>
      <c r="P72" s="55"/>
      <c r="Q72" s="55"/>
      <c r="R72" s="55"/>
      <c r="S72" s="55"/>
      <c r="T72" s="55"/>
      <c r="U72" s="55"/>
      <c r="V72" s="55"/>
    </row>
    <row r="73" spans="1:22" ht="62.25" customHeight="1" x14ac:dyDescent="0.25">
      <c r="A73" s="43"/>
      <c r="B73" s="49"/>
      <c r="C73" s="40"/>
      <c r="D73" s="40"/>
      <c r="E73" s="40"/>
      <c r="F73" s="3" t="s">
        <v>52</v>
      </c>
      <c r="G73" s="1">
        <f t="shared" si="12"/>
        <v>0</v>
      </c>
      <c r="H73" s="1">
        <v>0</v>
      </c>
      <c r="I73" s="1">
        <f>I76</f>
        <v>0</v>
      </c>
      <c r="J73" s="1">
        <v>0</v>
      </c>
      <c r="K73" s="1">
        <v>0</v>
      </c>
      <c r="L73" s="1">
        <v>0</v>
      </c>
      <c r="M73" s="1">
        <v>0</v>
      </c>
      <c r="N73" s="55"/>
      <c r="O73" s="55"/>
      <c r="P73" s="55"/>
      <c r="Q73" s="55"/>
      <c r="R73" s="55"/>
      <c r="S73" s="55"/>
      <c r="T73" s="55"/>
      <c r="U73" s="55"/>
      <c r="V73" s="55"/>
    </row>
    <row r="74" spans="1:22" ht="23.25" customHeight="1" x14ac:dyDescent="0.25">
      <c r="A74" s="42" t="s">
        <v>16</v>
      </c>
      <c r="B74" s="51" t="s">
        <v>68</v>
      </c>
      <c r="C74" s="39">
        <v>2020</v>
      </c>
      <c r="D74" s="39">
        <v>2025</v>
      </c>
      <c r="E74" s="39" t="s">
        <v>29</v>
      </c>
      <c r="F74" s="3" t="s">
        <v>20</v>
      </c>
      <c r="G74" s="1">
        <f t="shared" si="12"/>
        <v>239250</v>
      </c>
      <c r="H74" s="1">
        <f t="shared" ref="H74:M74" si="22">H75+H76</f>
        <v>35000</v>
      </c>
      <c r="I74" s="1">
        <f t="shared" si="22"/>
        <v>30000</v>
      </c>
      <c r="J74" s="1">
        <f t="shared" si="22"/>
        <v>24250</v>
      </c>
      <c r="K74" s="1">
        <f t="shared" si="22"/>
        <v>50000</v>
      </c>
      <c r="L74" s="1">
        <f t="shared" si="22"/>
        <v>50000</v>
      </c>
      <c r="M74" s="1">
        <f t="shared" si="22"/>
        <v>50000</v>
      </c>
      <c r="N74" s="63" t="s">
        <v>36</v>
      </c>
      <c r="O74" s="63" t="s">
        <v>18</v>
      </c>
      <c r="P74" s="63">
        <f>Q74+R74+S74+T74+U74+V74</f>
        <v>88</v>
      </c>
      <c r="Q74" s="63">
        <v>10</v>
      </c>
      <c r="R74" s="63">
        <v>24</v>
      </c>
      <c r="S74" s="63">
        <v>24</v>
      </c>
      <c r="T74" s="63">
        <v>10</v>
      </c>
      <c r="U74" s="63">
        <v>10</v>
      </c>
      <c r="V74" s="63">
        <v>10</v>
      </c>
    </row>
    <row r="75" spans="1:22" ht="61.5" customHeight="1" x14ac:dyDescent="0.25">
      <c r="A75" s="43"/>
      <c r="B75" s="52"/>
      <c r="C75" s="40"/>
      <c r="D75" s="40"/>
      <c r="E75" s="40"/>
      <c r="F75" s="3" t="s">
        <v>53</v>
      </c>
      <c r="G75" s="1">
        <f t="shared" si="12"/>
        <v>239250</v>
      </c>
      <c r="H75" s="1">
        <v>35000</v>
      </c>
      <c r="I75" s="1">
        <v>30000</v>
      </c>
      <c r="J75" s="1">
        <v>24250</v>
      </c>
      <c r="K75" s="1">
        <v>50000</v>
      </c>
      <c r="L75" s="1">
        <v>50000</v>
      </c>
      <c r="M75" s="1">
        <v>50000</v>
      </c>
      <c r="N75" s="63"/>
      <c r="O75" s="63"/>
      <c r="P75" s="63"/>
      <c r="Q75" s="63"/>
      <c r="R75" s="63"/>
      <c r="S75" s="63"/>
      <c r="T75" s="63"/>
      <c r="U75" s="63"/>
      <c r="V75" s="63"/>
    </row>
    <row r="76" spans="1:22" ht="119.25" customHeight="1" x14ac:dyDescent="0.25">
      <c r="A76" s="43"/>
      <c r="B76" s="52"/>
      <c r="C76" s="40"/>
      <c r="D76" s="40"/>
      <c r="E76" s="40"/>
      <c r="F76" s="3" t="s">
        <v>52</v>
      </c>
      <c r="G76" s="1">
        <f t="shared" si="12"/>
        <v>0</v>
      </c>
      <c r="H76" s="2">
        <v>0</v>
      </c>
      <c r="I76" s="2">
        <v>0</v>
      </c>
      <c r="J76" s="2">
        <v>0</v>
      </c>
      <c r="K76" s="2">
        <v>0</v>
      </c>
      <c r="L76" s="2">
        <v>0</v>
      </c>
      <c r="M76" s="2">
        <v>0</v>
      </c>
      <c r="N76" s="63"/>
      <c r="O76" s="63"/>
      <c r="P76" s="63"/>
      <c r="Q76" s="63"/>
      <c r="R76" s="63"/>
      <c r="S76" s="63"/>
      <c r="T76" s="63"/>
      <c r="U76" s="63"/>
      <c r="V76" s="63"/>
    </row>
    <row r="77" spans="1:22" ht="23.25" customHeight="1" x14ac:dyDescent="0.25">
      <c r="A77" s="42" t="s">
        <v>17</v>
      </c>
      <c r="B77" s="51" t="s">
        <v>35</v>
      </c>
      <c r="C77" s="39">
        <v>2020</v>
      </c>
      <c r="D77" s="39">
        <v>2025</v>
      </c>
      <c r="E77" s="39" t="s">
        <v>29</v>
      </c>
      <c r="F77" s="3" t="s">
        <v>20</v>
      </c>
      <c r="G77" s="1">
        <f t="shared" si="12"/>
        <v>274941.58999999997</v>
      </c>
      <c r="H77" s="1">
        <f t="shared" ref="H77:M77" si="23">H78+H79</f>
        <v>30482.59</v>
      </c>
      <c r="I77" s="1">
        <f t="shared" si="23"/>
        <v>21800</v>
      </c>
      <c r="J77" s="1">
        <f t="shared" si="23"/>
        <v>48414</v>
      </c>
      <c r="K77" s="1">
        <f t="shared" si="23"/>
        <v>74245</v>
      </c>
      <c r="L77" s="1">
        <f t="shared" si="23"/>
        <v>50000</v>
      </c>
      <c r="M77" s="1">
        <f t="shared" si="23"/>
        <v>50000</v>
      </c>
      <c r="N77" s="63" t="s">
        <v>36</v>
      </c>
      <c r="O77" s="63" t="s">
        <v>18</v>
      </c>
      <c r="P77" s="63">
        <f>Q77+R77+S77+T77+U77+V77</f>
        <v>62</v>
      </c>
      <c r="Q77" s="63">
        <v>10</v>
      </c>
      <c r="R77" s="63">
        <v>14</v>
      </c>
      <c r="S77" s="63">
        <v>8</v>
      </c>
      <c r="T77" s="63">
        <v>10</v>
      </c>
      <c r="U77" s="63">
        <v>10</v>
      </c>
      <c r="V77" s="63">
        <v>10</v>
      </c>
    </row>
    <row r="78" spans="1:22" ht="55.5" customHeight="1" x14ac:dyDescent="0.25">
      <c r="A78" s="43"/>
      <c r="B78" s="52"/>
      <c r="C78" s="40"/>
      <c r="D78" s="40"/>
      <c r="E78" s="40"/>
      <c r="F78" s="3" t="s">
        <v>53</v>
      </c>
      <c r="G78" s="1">
        <f t="shared" si="12"/>
        <v>274941.58999999997</v>
      </c>
      <c r="H78" s="1">
        <v>30482.59</v>
      </c>
      <c r="I78" s="1">
        <v>21800</v>
      </c>
      <c r="J78" s="1">
        <v>48414</v>
      </c>
      <c r="K78" s="1">
        <v>74245</v>
      </c>
      <c r="L78" s="1">
        <v>50000</v>
      </c>
      <c r="M78" s="1">
        <v>50000</v>
      </c>
      <c r="N78" s="63"/>
      <c r="O78" s="63"/>
      <c r="P78" s="63"/>
      <c r="Q78" s="63"/>
      <c r="R78" s="63"/>
      <c r="S78" s="63"/>
      <c r="T78" s="63"/>
      <c r="U78" s="63"/>
      <c r="V78" s="63"/>
    </row>
    <row r="79" spans="1:22" ht="118.5" customHeight="1" x14ac:dyDescent="0.25">
      <c r="A79" s="43"/>
      <c r="B79" s="52"/>
      <c r="C79" s="40"/>
      <c r="D79" s="40"/>
      <c r="E79" s="40"/>
      <c r="F79" s="3" t="s">
        <v>52</v>
      </c>
      <c r="G79" s="1">
        <f t="shared" si="12"/>
        <v>0</v>
      </c>
      <c r="H79" s="2">
        <v>0</v>
      </c>
      <c r="I79" s="2">
        <v>0</v>
      </c>
      <c r="J79" s="2">
        <v>0</v>
      </c>
      <c r="K79" s="2">
        <v>0</v>
      </c>
      <c r="L79" s="2">
        <v>0</v>
      </c>
      <c r="M79" s="2">
        <v>0</v>
      </c>
      <c r="N79" s="63"/>
      <c r="O79" s="63"/>
      <c r="P79" s="63"/>
      <c r="Q79" s="63"/>
      <c r="R79" s="63"/>
      <c r="S79" s="63"/>
      <c r="T79" s="63"/>
      <c r="U79" s="63"/>
      <c r="V79" s="63"/>
    </row>
    <row r="80" spans="1:22" ht="36" customHeight="1" x14ac:dyDescent="0.25">
      <c r="A80" s="33" t="s">
        <v>96</v>
      </c>
      <c r="B80" s="51" t="s">
        <v>97</v>
      </c>
      <c r="C80" s="26">
        <v>2020</v>
      </c>
      <c r="D80" s="26">
        <v>2025</v>
      </c>
      <c r="E80" s="39" t="s">
        <v>29</v>
      </c>
      <c r="F80" s="3" t="s">
        <v>20</v>
      </c>
      <c r="G80" s="1">
        <v>10000</v>
      </c>
      <c r="H80" s="2">
        <v>10000</v>
      </c>
      <c r="I80" s="2">
        <v>0</v>
      </c>
      <c r="J80" s="2">
        <f>J81+J82</f>
        <v>22000</v>
      </c>
      <c r="K80" s="2">
        <f>K81+K82</f>
        <v>25755</v>
      </c>
      <c r="L80" s="2">
        <f>L81+L82</f>
        <v>50000</v>
      </c>
      <c r="M80" s="2">
        <f>M81+M82</f>
        <v>50000</v>
      </c>
      <c r="N80" s="63" t="s">
        <v>36</v>
      </c>
      <c r="O80" s="63" t="s">
        <v>18</v>
      </c>
      <c r="P80" s="39">
        <f>Q80+R80+S80+T80+U80+V80</f>
        <v>13</v>
      </c>
      <c r="Q80" s="39">
        <v>1</v>
      </c>
      <c r="R80" s="39">
        <v>1</v>
      </c>
      <c r="S80" s="39">
        <v>8</v>
      </c>
      <c r="T80" s="39">
        <v>1</v>
      </c>
      <c r="U80" s="39">
        <v>1</v>
      </c>
      <c r="V80" s="39">
        <v>1</v>
      </c>
    </row>
    <row r="81" spans="1:22" ht="62.25" customHeight="1" x14ac:dyDescent="0.25">
      <c r="A81" s="34"/>
      <c r="B81" s="52"/>
      <c r="C81" s="27"/>
      <c r="D81" s="27"/>
      <c r="E81" s="40"/>
      <c r="F81" s="3" t="s">
        <v>53</v>
      </c>
      <c r="G81" s="1">
        <v>10000</v>
      </c>
      <c r="H81" s="2">
        <v>10000</v>
      </c>
      <c r="I81" s="2">
        <v>0</v>
      </c>
      <c r="J81" s="2">
        <v>22000</v>
      </c>
      <c r="K81" s="2">
        <v>25755</v>
      </c>
      <c r="L81" s="2">
        <v>50000</v>
      </c>
      <c r="M81" s="2">
        <v>50000</v>
      </c>
      <c r="N81" s="63"/>
      <c r="O81" s="63"/>
      <c r="P81" s="40"/>
      <c r="Q81" s="40"/>
      <c r="R81" s="40"/>
      <c r="S81" s="40"/>
      <c r="T81" s="40"/>
      <c r="U81" s="40"/>
      <c r="V81" s="40"/>
    </row>
    <row r="82" spans="1:22" ht="105.75" customHeight="1" x14ac:dyDescent="0.25">
      <c r="A82" s="34"/>
      <c r="B82" s="53"/>
      <c r="C82" s="27"/>
      <c r="D82" s="27"/>
      <c r="E82" s="40"/>
      <c r="F82" s="3" t="s">
        <v>52</v>
      </c>
      <c r="G82" s="1">
        <v>0</v>
      </c>
      <c r="H82" s="2">
        <v>0</v>
      </c>
      <c r="I82" s="2">
        <v>0</v>
      </c>
      <c r="J82" s="2">
        <v>0</v>
      </c>
      <c r="K82" s="2">
        <v>0</v>
      </c>
      <c r="L82" s="2">
        <v>0</v>
      </c>
      <c r="M82" s="2">
        <v>0</v>
      </c>
      <c r="N82" s="63"/>
      <c r="O82" s="63"/>
      <c r="P82" s="41"/>
      <c r="Q82" s="41"/>
      <c r="R82" s="41"/>
      <c r="S82" s="41"/>
      <c r="T82" s="41"/>
      <c r="U82" s="41"/>
      <c r="V82" s="41"/>
    </row>
    <row r="83" spans="1:22" ht="23.25" customHeight="1" x14ac:dyDescent="0.25">
      <c r="A83" s="42" t="s">
        <v>19</v>
      </c>
      <c r="B83" s="51" t="s">
        <v>37</v>
      </c>
      <c r="C83" s="39">
        <v>2020</v>
      </c>
      <c r="D83" s="39">
        <v>2025</v>
      </c>
      <c r="E83" s="39" t="s">
        <v>29</v>
      </c>
      <c r="F83" s="29" t="s">
        <v>20</v>
      </c>
      <c r="G83" s="1">
        <f t="shared" si="12"/>
        <v>200000</v>
      </c>
      <c r="H83" s="1">
        <f t="shared" ref="H83:M83" si="24">H84+H85</f>
        <v>200000</v>
      </c>
      <c r="I83" s="1">
        <f t="shared" si="24"/>
        <v>0</v>
      </c>
      <c r="J83" s="1">
        <f t="shared" si="24"/>
        <v>0</v>
      </c>
      <c r="K83" s="1">
        <f t="shared" si="24"/>
        <v>0</v>
      </c>
      <c r="L83" s="1">
        <f t="shared" si="24"/>
        <v>0</v>
      </c>
      <c r="M83" s="1">
        <f t="shared" si="24"/>
        <v>0</v>
      </c>
      <c r="N83" s="63" t="s">
        <v>38</v>
      </c>
      <c r="O83" s="63" t="s">
        <v>18</v>
      </c>
      <c r="P83" s="63">
        <v>1</v>
      </c>
      <c r="Q83" s="63">
        <v>1</v>
      </c>
      <c r="R83" s="63">
        <v>0</v>
      </c>
      <c r="S83" s="63">
        <v>0</v>
      </c>
      <c r="T83" s="63">
        <v>0</v>
      </c>
      <c r="U83" s="63">
        <v>0</v>
      </c>
      <c r="V83" s="63">
        <v>0</v>
      </c>
    </row>
    <row r="84" spans="1:22" ht="60.75" customHeight="1" x14ac:dyDescent="0.25">
      <c r="A84" s="43"/>
      <c r="B84" s="52"/>
      <c r="C84" s="40"/>
      <c r="D84" s="40"/>
      <c r="E84" s="40"/>
      <c r="F84" s="3" t="s">
        <v>53</v>
      </c>
      <c r="G84" s="1">
        <f t="shared" si="12"/>
        <v>200000</v>
      </c>
      <c r="H84" s="1">
        <v>200000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63"/>
      <c r="O84" s="63"/>
      <c r="P84" s="63"/>
      <c r="Q84" s="63"/>
      <c r="R84" s="63"/>
      <c r="S84" s="63"/>
      <c r="T84" s="63"/>
      <c r="U84" s="63"/>
      <c r="V84" s="63"/>
    </row>
    <row r="85" spans="1:22" ht="48.75" customHeight="1" x14ac:dyDescent="0.25">
      <c r="A85" s="43"/>
      <c r="B85" s="52"/>
      <c r="C85" s="40"/>
      <c r="D85" s="40"/>
      <c r="E85" s="40"/>
      <c r="F85" s="3" t="s">
        <v>52</v>
      </c>
      <c r="G85" s="1">
        <f t="shared" si="12"/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63"/>
      <c r="O85" s="63"/>
      <c r="P85" s="63"/>
      <c r="Q85" s="63"/>
      <c r="R85" s="63"/>
      <c r="S85" s="63"/>
      <c r="T85" s="63"/>
      <c r="U85" s="63"/>
      <c r="V85" s="63"/>
    </row>
    <row r="86" spans="1:22" ht="36" customHeight="1" x14ac:dyDescent="0.25">
      <c r="A86" s="42" t="s">
        <v>102</v>
      </c>
      <c r="B86" s="51" t="s">
        <v>111</v>
      </c>
      <c r="C86" s="39">
        <v>2020</v>
      </c>
      <c r="D86" s="39">
        <v>2025</v>
      </c>
      <c r="E86" s="39" t="s">
        <v>29</v>
      </c>
      <c r="F86" s="29" t="s">
        <v>20</v>
      </c>
      <c r="G86" s="1">
        <f t="shared" si="12"/>
        <v>80000</v>
      </c>
      <c r="H86" s="1">
        <f t="shared" ref="H86" si="25">H87+H88</f>
        <v>0</v>
      </c>
      <c r="I86" s="1">
        <f>I87+I88</f>
        <v>0</v>
      </c>
      <c r="J86" s="1">
        <f>J87+J88</f>
        <v>0</v>
      </c>
      <c r="K86" s="1">
        <f>K87+K88</f>
        <v>20000</v>
      </c>
      <c r="L86" s="1">
        <f t="shared" ref="L86:M86" si="26">L87+L88</f>
        <v>30000</v>
      </c>
      <c r="M86" s="1">
        <f t="shared" si="26"/>
        <v>30000</v>
      </c>
      <c r="N86" s="48" t="s">
        <v>39</v>
      </c>
      <c r="O86" s="63" t="s">
        <v>18</v>
      </c>
      <c r="P86" s="63">
        <f>Q86+T86+U86+V86</f>
        <v>12</v>
      </c>
      <c r="Q86" s="63">
        <v>3</v>
      </c>
      <c r="R86" s="63">
        <v>0</v>
      </c>
      <c r="S86" s="63">
        <v>0</v>
      </c>
      <c r="T86" s="63">
        <v>3</v>
      </c>
      <c r="U86" s="63">
        <v>3</v>
      </c>
      <c r="V86" s="63">
        <v>3</v>
      </c>
    </row>
    <row r="87" spans="1:22" ht="54.75" customHeight="1" x14ac:dyDescent="0.25">
      <c r="A87" s="43"/>
      <c r="B87" s="52"/>
      <c r="C87" s="40"/>
      <c r="D87" s="40"/>
      <c r="E87" s="40"/>
      <c r="F87" s="3" t="s">
        <v>53</v>
      </c>
      <c r="G87" s="1">
        <f t="shared" si="12"/>
        <v>80000</v>
      </c>
      <c r="H87" s="1">
        <v>0</v>
      </c>
      <c r="I87" s="1">
        <v>0</v>
      </c>
      <c r="J87" s="1">
        <v>0</v>
      </c>
      <c r="K87" s="1">
        <v>20000</v>
      </c>
      <c r="L87" s="1">
        <v>30000</v>
      </c>
      <c r="M87" s="1">
        <v>30000</v>
      </c>
      <c r="N87" s="49"/>
      <c r="O87" s="63"/>
      <c r="P87" s="63"/>
      <c r="Q87" s="63"/>
      <c r="R87" s="63"/>
      <c r="S87" s="63"/>
      <c r="T87" s="63"/>
      <c r="U87" s="63"/>
      <c r="V87" s="63"/>
    </row>
    <row r="88" spans="1:22" ht="54.75" customHeight="1" x14ac:dyDescent="0.25">
      <c r="A88" s="43"/>
      <c r="B88" s="52"/>
      <c r="C88" s="40"/>
      <c r="D88" s="40"/>
      <c r="E88" s="40"/>
      <c r="F88" s="3" t="s">
        <v>52</v>
      </c>
      <c r="G88" s="1">
        <f t="shared" si="12"/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49"/>
      <c r="O88" s="63"/>
      <c r="P88" s="63"/>
      <c r="Q88" s="63"/>
      <c r="R88" s="63"/>
      <c r="S88" s="63"/>
      <c r="T88" s="63"/>
      <c r="U88" s="63"/>
      <c r="V88" s="63"/>
    </row>
    <row r="89" spans="1:22" ht="26.25" customHeight="1" x14ac:dyDescent="0.25">
      <c r="A89" s="42" t="s">
        <v>42</v>
      </c>
      <c r="B89" s="48" t="s">
        <v>58</v>
      </c>
      <c r="C89" s="39">
        <v>2020</v>
      </c>
      <c r="D89" s="39">
        <v>2025</v>
      </c>
      <c r="E89" s="39" t="s">
        <v>29</v>
      </c>
      <c r="F89" s="3" t="s">
        <v>20</v>
      </c>
      <c r="G89" s="1">
        <f t="shared" si="12"/>
        <v>318204462.89999998</v>
      </c>
      <c r="H89" s="1">
        <f t="shared" ref="H89:M89" si="27">H90+H91</f>
        <v>69155471.879999995</v>
      </c>
      <c r="I89" s="1">
        <f t="shared" si="27"/>
        <v>193970979.09</v>
      </c>
      <c r="J89" s="1">
        <f t="shared" si="27"/>
        <v>51652330.140000001</v>
      </c>
      <c r="K89" s="1">
        <f>K90+K91</f>
        <v>3419271.3899999997</v>
      </c>
      <c r="L89" s="1">
        <f>L91+L90</f>
        <v>3205.2</v>
      </c>
      <c r="M89" s="1">
        <f t="shared" si="27"/>
        <v>3205.2</v>
      </c>
      <c r="N89" s="54" t="s">
        <v>5</v>
      </c>
      <c r="O89" s="54" t="s">
        <v>5</v>
      </c>
      <c r="P89" s="54" t="s">
        <v>5</v>
      </c>
      <c r="Q89" s="54" t="s">
        <v>5</v>
      </c>
      <c r="R89" s="54" t="s">
        <v>5</v>
      </c>
      <c r="S89" s="54" t="s">
        <v>5</v>
      </c>
      <c r="T89" s="54" t="s">
        <v>5</v>
      </c>
      <c r="U89" s="54" t="s">
        <v>5</v>
      </c>
      <c r="V89" s="54" t="s">
        <v>5</v>
      </c>
    </row>
    <row r="90" spans="1:22" ht="66" customHeight="1" x14ac:dyDescent="0.25">
      <c r="A90" s="43"/>
      <c r="B90" s="49"/>
      <c r="C90" s="40"/>
      <c r="D90" s="40"/>
      <c r="E90" s="40"/>
      <c r="F90" s="3" t="s">
        <v>53</v>
      </c>
      <c r="G90" s="1">
        <f t="shared" si="12"/>
        <v>21606578.800000001</v>
      </c>
      <c r="H90" s="1">
        <f t="shared" ref="H90" si="28">H93</f>
        <v>2526431.0700000003</v>
      </c>
      <c r="I90" s="1">
        <f t="shared" ref="I90:K91" si="29">I93</f>
        <v>11448456.15</v>
      </c>
      <c r="J90" s="1">
        <f t="shared" si="29"/>
        <v>4492493.79</v>
      </c>
      <c r="K90" s="1">
        <f t="shared" si="29"/>
        <v>3132787.3899999997</v>
      </c>
      <c r="L90" s="1">
        <f>L93</f>
        <v>3205.2</v>
      </c>
      <c r="M90" s="1">
        <f>M93</f>
        <v>3205.2</v>
      </c>
      <c r="N90" s="55"/>
      <c r="O90" s="55"/>
      <c r="P90" s="55"/>
      <c r="Q90" s="55"/>
      <c r="R90" s="55"/>
      <c r="S90" s="55"/>
      <c r="T90" s="55"/>
      <c r="U90" s="55"/>
      <c r="V90" s="55"/>
    </row>
    <row r="91" spans="1:22" ht="57" customHeight="1" x14ac:dyDescent="0.25">
      <c r="A91" s="43"/>
      <c r="B91" s="49"/>
      <c r="C91" s="40"/>
      <c r="D91" s="40"/>
      <c r="E91" s="40"/>
      <c r="F91" s="3" t="s">
        <v>52</v>
      </c>
      <c r="G91" s="1">
        <f t="shared" si="12"/>
        <v>296597884.10000002</v>
      </c>
      <c r="H91" s="1">
        <f>H94</f>
        <v>66629040.809999995</v>
      </c>
      <c r="I91" s="1">
        <f t="shared" si="29"/>
        <v>182522522.94</v>
      </c>
      <c r="J91" s="1">
        <f t="shared" si="29"/>
        <v>47159836.350000001</v>
      </c>
      <c r="K91" s="1">
        <f t="shared" si="29"/>
        <v>286484</v>
      </c>
      <c r="L91" s="1">
        <f>L94</f>
        <v>0</v>
      </c>
      <c r="M91" s="1"/>
      <c r="N91" s="55"/>
      <c r="O91" s="55"/>
      <c r="P91" s="55"/>
      <c r="Q91" s="55"/>
      <c r="R91" s="55"/>
      <c r="S91" s="55"/>
      <c r="T91" s="55"/>
      <c r="U91" s="55"/>
      <c r="V91" s="55"/>
    </row>
    <row r="92" spans="1:22" ht="26.25" customHeight="1" x14ac:dyDescent="0.25">
      <c r="A92" s="42" t="s">
        <v>40</v>
      </c>
      <c r="B92" s="48" t="s">
        <v>41</v>
      </c>
      <c r="C92" s="39">
        <v>2020</v>
      </c>
      <c r="D92" s="39">
        <v>2025</v>
      </c>
      <c r="E92" s="39" t="s">
        <v>29</v>
      </c>
      <c r="F92" s="29" t="s">
        <v>20</v>
      </c>
      <c r="G92" s="1">
        <f>H92+I92+J92+K92+L92+M92</f>
        <v>318204462.89999998</v>
      </c>
      <c r="H92" s="1">
        <f t="shared" ref="H92:J92" si="30">H93+H94</f>
        <v>69155471.879999995</v>
      </c>
      <c r="I92" s="1">
        <f t="shared" si="30"/>
        <v>193970979.09</v>
      </c>
      <c r="J92" s="1">
        <f t="shared" si="30"/>
        <v>51652330.140000001</v>
      </c>
      <c r="K92" s="1">
        <f>K93+K94</f>
        <v>3419271.3899999997</v>
      </c>
      <c r="L92" s="1">
        <f>L93+L94</f>
        <v>3205.2</v>
      </c>
      <c r="M92" s="1">
        <f>M93+M94</f>
        <v>3205.2</v>
      </c>
      <c r="N92" s="54" t="s">
        <v>5</v>
      </c>
      <c r="O92" s="54" t="s">
        <v>5</v>
      </c>
      <c r="P92" s="54" t="s">
        <v>5</v>
      </c>
      <c r="Q92" s="54" t="s">
        <v>5</v>
      </c>
      <c r="R92" s="54" t="s">
        <v>5</v>
      </c>
      <c r="S92" s="54" t="s">
        <v>5</v>
      </c>
      <c r="T92" s="54" t="s">
        <v>5</v>
      </c>
      <c r="U92" s="54" t="s">
        <v>5</v>
      </c>
      <c r="V92" s="54" t="s">
        <v>5</v>
      </c>
    </row>
    <row r="93" spans="1:22" ht="54" customHeight="1" x14ac:dyDescent="0.25">
      <c r="A93" s="43"/>
      <c r="B93" s="49"/>
      <c r="C93" s="40"/>
      <c r="D93" s="40"/>
      <c r="E93" s="40"/>
      <c r="F93" s="3" t="s">
        <v>53</v>
      </c>
      <c r="G93" s="1">
        <f>H93+I93+J93+K93+L93+M93</f>
        <v>21606578.800000001</v>
      </c>
      <c r="H93" s="1">
        <f>H96+H99+H102+H105+H111+H114+H108</f>
        <v>2526431.0700000003</v>
      </c>
      <c r="I93" s="1">
        <f>I96+I99+I102+I105+I108+I111+I114+I117</f>
        <v>11448456.15</v>
      </c>
      <c r="J93" s="1">
        <f>J96+J99+J105+J108+J117+J102+J123+J126+J129+J132+J135</f>
        <v>4492493.79</v>
      </c>
      <c r="K93" s="1">
        <f>K96+K99+K102+K105+K108+K111+K114+K117+K138+K129</f>
        <v>3132787.3899999997</v>
      </c>
      <c r="L93" s="1">
        <f>+L96+L99+L102+L105+L107+L111+L114+L117</f>
        <v>3205.2</v>
      </c>
      <c r="M93" s="1">
        <f>M96+M99+M102+M105+M108+M111+M114+M117</f>
        <v>3205.2</v>
      </c>
      <c r="N93" s="55"/>
      <c r="O93" s="55"/>
      <c r="P93" s="55"/>
      <c r="Q93" s="55"/>
      <c r="R93" s="55"/>
      <c r="S93" s="55"/>
      <c r="T93" s="55"/>
      <c r="U93" s="55"/>
      <c r="V93" s="55"/>
    </row>
    <row r="94" spans="1:22" ht="64.5" customHeight="1" x14ac:dyDescent="0.25">
      <c r="A94" s="43"/>
      <c r="B94" s="49"/>
      <c r="C94" s="40"/>
      <c r="D94" s="40"/>
      <c r="E94" s="40"/>
      <c r="F94" s="3" t="s">
        <v>52</v>
      </c>
      <c r="G94" s="1">
        <f t="shared" si="12"/>
        <v>296597884.10000002</v>
      </c>
      <c r="H94" s="1">
        <f>H97+H100+H103+H106+H112+H115+H109</f>
        <v>66629040.809999995</v>
      </c>
      <c r="I94" s="1">
        <f>I100+I97+I103+I109+I118+I121+I106</f>
        <v>182522522.94</v>
      </c>
      <c r="J94" s="1">
        <f>J97+J100+J103+J106+J109+J112+J115+J118+J121+J124+J127+J133+J130+J136</f>
        <v>47159836.350000001</v>
      </c>
      <c r="K94" s="1">
        <f>K97+K100+K118</f>
        <v>286484</v>
      </c>
      <c r="L94" s="1">
        <v>0</v>
      </c>
      <c r="M94" s="1">
        <v>0</v>
      </c>
      <c r="N94" s="55"/>
      <c r="O94" s="55"/>
      <c r="P94" s="55"/>
      <c r="Q94" s="55"/>
      <c r="R94" s="55"/>
      <c r="S94" s="55"/>
      <c r="T94" s="55"/>
      <c r="U94" s="55"/>
      <c r="V94" s="55"/>
    </row>
    <row r="95" spans="1:22" ht="23.25" customHeight="1" x14ac:dyDescent="0.25">
      <c r="A95" s="42" t="s">
        <v>43</v>
      </c>
      <c r="B95" s="48" t="s">
        <v>112</v>
      </c>
      <c r="C95" s="39">
        <v>2020</v>
      </c>
      <c r="D95" s="39">
        <v>2025</v>
      </c>
      <c r="E95" s="39" t="s">
        <v>29</v>
      </c>
      <c r="F95" s="29" t="s">
        <v>20</v>
      </c>
      <c r="G95" s="1">
        <f t="shared" si="12"/>
        <v>0</v>
      </c>
      <c r="H95" s="1">
        <f t="shared" ref="H95:M95" si="31">H96+H97</f>
        <v>0</v>
      </c>
      <c r="I95" s="1">
        <f t="shared" si="31"/>
        <v>0</v>
      </c>
      <c r="J95" s="1">
        <f t="shared" si="31"/>
        <v>0</v>
      </c>
      <c r="K95" s="1">
        <f t="shared" si="31"/>
        <v>0</v>
      </c>
      <c r="L95" s="1">
        <f t="shared" si="31"/>
        <v>0</v>
      </c>
      <c r="M95" s="1">
        <f t="shared" si="31"/>
        <v>0</v>
      </c>
      <c r="N95" s="63" t="s">
        <v>44</v>
      </c>
      <c r="O95" s="63" t="s">
        <v>9</v>
      </c>
      <c r="P95" s="63">
        <f>Q95+R95+S95+T95+U95+V95</f>
        <v>334146</v>
      </c>
      <c r="Q95" s="63">
        <v>29986</v>
      </c>
      <c r="R95" s="63">
        <v>42248</v>
      </c>
      <c r="S95" s="63">
        <v>65478</v>
      </c>
      <c r="T95" s="63">
        <v>65478</v>
      </c>
      <c r="U95" s="63">
        <v>65478</v>
      </c>
      <c r="V95" s="63">
        <v>65478</v>
      </c>
    </row>
    <row r="96" spans="1:22" ht="57" customHeight="1" x14ac:dyDescent="0.25">
      <c r="A96" s="43"/>
      <c r="B96" s="49"/>
      <c r="C96" s="40"/>
      <c r="D96" s="40"/>
      <c r="E96" s="40"/>
      <c r="F96" s="3" t="s">
        <v>53</v>
      </c>
      <c r="G96" s="1">
        <f t="shared" si="12"/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63"/>
      <c r="O96" s="63"/>
      <c r="P96" s="63"/>
      <c r="Q96" s="63"/>
      <c r="R96" s="63"/>
      <c r="S96" s="63"/>
      <c r="T96" s="63"/>
      <c r="U96" s="63"/>
      <c r="V96" s="63"/>
    </row>
    <row r="97" spans="1:22" ht="64.5" customHeight="1" x14ac:dyDescent="0.25">
      <c r="A97" s="43"/>
      <c r="B97" s="49"/>
      <c r="C97" s="40"/>
      <c r="D97" s="40"/>
      <c r="E97" s="40"/>
      <c r="F97" s="3" t="s">
        <v>52</v>
      </c>
      <c r="G97" s="1">
        <f t="shared" si="12"/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63"/>
      <c r="O97" s="63"/>
      <c r="P97" s="63"/>
      <c r="Q97" s="63"/>
      <c r="R97" s="63"/>
      <c r="S97" s="63"/>
      <c r="T97" s="63"/>
      <c r="U97" s="63"/>
      <c r="V97" s="63"/>
    </row>
    <row r="98" spans="1:22" ht="26.25" customHeight="1" x14ac:dyDescent="0.25">
      <c r="A98" s="42" t="s">
        <v>45</v>
      </c>
      <c r="B98" s="51" t="s">
        <v>70</v>
      </c>
      <c r="C98" s="39">
        <v>2020</v>
      </c>
      <c r="D98" s="39">
        <v>2025</v>
      </c>
      <c r="E98" s="39" t="s">
        <v>29</v>
      </c>
      <c r="F98" s="29" t="s">
        <v>20</v>
      </c>
      <c r="G98" s="1">
        <f t="shared" si="12"/>
        <v>22135486.939999998</v>
      </c>
      <c r="H98" s="1">
        <f t="shared" ref="H98:M98" si="32">H99+H100</f>
        <v>479000.83</v>
      </c>
      <c r="I98" s="1">
        <f t="shared" si="32"/>
        <v>21553030.300000001</v>
      </c>
      <c r="J98" s="1">
        <f t="shared" si="32"/>
        <v>93455.81</v>
      </c>
      <c r="K98" s="1">
        <f t="shared" si="32"/>
        <v>10000</v>
      </c>
      <c r="L98" s="1">
        <f t="shared" si="32"/>
        <v>0</v>
      </c>
      <c r="M98" s="1">
        <f t="shared" si="32"/>
        <v>0</v>
      </c>
      <c r="N98" s="63" t="s">
        <v>46</v>
      </c>
      <c r="O98" s="63" t="s">
        <v>9</v>
      </c>
      <c r="P98" s="63">
        <v>6</v>
      </c>
      <c r="Q98" s="63">
        <v>1</v>
      </c>
      <c r="R98" s="63">
        <v>1</v>
      </c>
      <c r="S98" s="63">
        <v>1</v>
      </c>
      <c r="T98" s="63">
        <v>1</v>
      </c>
      <c r="U98" s="63">
        <v>1</v>
      </c>
      <c r="V98" s="63">
        <v>1</v>
      </c>
    </row>
    <row r="99" spans="1:22" ht="59.25" customHeight="1" x14ac:dyDescent="0.25">
      <c r="A99" s="43"/>
      <c r="B99" s="52"/>
      <c r="C99" s="40"/>
      <c r="D99" s="40"/>
      <c r="E99" s="40"/>
      <c r="F99" s="3" t="s">
        <v>53</v>
      </c>
      <c r="G99" s="1">
        <f t="shared" si="12"/>
        <v>572965.69000000006</v>
      </c>
      <c r="H99" s="1">
        <v>359000.83</v>
      </c>
      <c r="I99" s="1">
        <v>203030.3</v>
      </c>
      <c r="J99" s="1">
        <v>934.56</v>
      </c>
      <c r="K99" s="1">
        <v>10000</v>
      </c>
      <c r="L99" s="1">
        <v>0</v>
      </c>
      <c r="M99" s="1">
        <v>0</v>
      </c>
      <c r="N99" s="63"/>
      <c r="O99" s="63"/>
      <c r="P99" s="63"/>
      <c r="Q99" s="63"/>
      <c r="R99" s="63"/>
      <c r="S99" s="63"/>
      <c r="T99" s="63"/>
      <c r="U99" s="63"/>
      <c r="V99" s="63"/>
    </row>
    <row r="100" spans="1:22" ht="90.75" customHeight="1" x14ac:dyDescent="0.25">
      <c r="A100" s="44"/>
      <c r="B100" s="53"/>
      <c r="C100" s="41"/>
      <c r="D100" s="41"/>
      <c r="E100" s="41"/>
      <c r="F100" s="3" t="s">
        <v>52</v>
      </c>
      <c r="G100" s="1">
        <f t="shared" si="12"/>
        <v>21562521.25</v>
      </c>
      <c r="H100" s="1">
        <v>120000</v>
      </c>
      <c r="I100" s="1">
        <v>21350000</v>
      </c>
      <c r="J100" s="1">
        <v>92521.25</v>
      </c>
      <c r="K100" s="1">
        <v>0</v>
      </c>
      <c r="L100" s="1">
        <v>0</v>
      </c>
      <c r="M100" s="1">
        <v>0</v>
      </c>
      <c r="N100" s="63"/>
      <c r="O100" s="63"/>
      <c r="P100" s="63"/>
      <c r="Q100" s="63"/>
      <c r="R100" s="63"/>
      <c r="S100" s="63"/>
      <c r="T100" s="63"/>
      <c r="U100" s="63"/>
      <c r="V100" s="63"/>
    </row>
    <row r="101" spans="1:22" ht="51.75" customHeight="1" x14ac:dyDescent="0.25">
      <c r="A101" s="34" t="s">
        <v>90</v>
      </c>
      <c r="B101" s="52" t="s">
        <v>92</v>
      </c>
      <c r="C101" s="27">
        <v>2020</v>
      </c>
      <c r="D101" s="27">
        <v>2025</v>
      </c>
      <c r="E101" s="40" t="s">
        <v>29</v>
      </c>
      <c r="F101" s="29" t="s">
        <v>20</v>
      </c>
      <c r="G101" s="1">
        <f>H101+I101+J101+K101+L101+M101</f>
        <v>3015706.79</v>
      </c>
      <c r="H101" s="1">
        <f>H102+H103</f>
        <v>770102.87</v>
      </c>
      <c r="I101" s="1">
        <f>I102+I103</f>
        <v>2245603.92</v>
      </c>
      <c r="J101" s="1">
        <f>J102+J103</f>
        <v>0</v>
      </c>
      <c r="K101" s="1">
        <v>0</v>
      </c>
      <c r="L101" s="1">
        <v>0</v>
      </c>
      <c r="M101" s="1">
        <v>0</v>
      </c>
      <c r="N101" s="63" t="s">
        <v>119</v>
      </c>
      <c r="O101" s="63" t="s">
        <v>9</v>
      </c>
      <c r="P101" s="39">
        <v>1</v>
      </c>
      <c r="Q101" s="39">
        <v>0</v>
      </c>
      <c r="R101" s="39">
        <v>1</v>
      </c>
      <c r="S101" s="39">
        <v>0</v>
      </c>
      <c r="T101" s="39">
        <v>0</v>
      </c>
      <c r="U101" s="39">
        <v>0</v>
      </c>
      <c r="V101" s="39">
        <v>0</v>
      </c>
    </row>
    <row r="102" spans="1:22" ht="90" customHeight="1" x14ac:dyDescent="0.25">
      <c r="A102" s="34"/>
      <c r="B102" s="52"/>
      <c r="C102" s="27"/>
      <c r="D102" s="27"/>
      <c r="E102" s="40"/>
      <c r="F102" s="3" t="s">
        <v>53</v>
      </c>
      <c r="G102" s="1">
        <f>H102+I102+J102+K102+L102+M102</f>
        <v>3015706.79</v>
      </c>
      <c r="H102" s="1">
        <v>770102.87</v>
      </c>
      <c r="I102" s="1">
        <v>2245603.92</v>
      </c>
      <c r="J102" s="1">
        <v>0</v>
      </c>
      <c r="K102" s="1">
        <v>0</v>
      </c>
      <c r="L102" s="1">
        <v>0</v>
      </c>
      <c r="M102" s="1">
        <v>0</v>
      </c>
      <c r="N102" s="63"/>
      <c r="O102" s="63"/>
      <c r="P102" s="40"/>
      <c r="Q102" s="40"/>
      <c r="R102" s="40"/>
      <c r="S102" s="40"/>
      <c r="T102" s="40"/>
      <c r="U102" s="40"/>
      <c r="V102" s="40"/>
    </row>
    <row r="103" spans="1:22" ht="89.25" customHeight="1" x14ac:dyDescent="0.25">
      <c r="A103" s="35"/>
      <c r="B103" s="53"/>
      <c r="C103" s="28"/>
      <c r="D103" s="28"/>
      <c r="E103" s="41"/>
      <c r="F103" s="3" t="s">
        <v>52</v>
      </c>
      <c r="G103" s="1">
        <f>H103+I103+J103+K103+L103+M103</f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63"/>
      <c r="O103" s="63"/>
      <c r="P103" s="41"/>
      <c r="Q103" s="41"/>
      <c r="R103" s="41"/>
      <c r="S103" s="41"/>
      <c r="T103" s="41"/>
      <c r="U103" s="41"/>
      <c r="V103" s="41"/>
    </row>
    <row r="104" spans="1:22" ht="27" customHeight="1" x14ac:dyDescent="0.25">
      <c r="A104" s="34" t="s">
        <v>91</v>
      </c>
      <c r="B104" s="52" t="s">
        <v>93</v>
      </c>
      <c r="C104" s="27">
        <v>2020</v>
      </c>
      <c r="D104" s="27">
        <v>2025</v>
      </c>
      <c r="E104" s="40" t="s">
        <v>29</v>
      </c>
      <c r="F104" s="29" t="s">
        <v>20</v>
      </c>
      <c r="G104" s="1">
        <f t="shared" ref="G104:G115" si="33">SUM(H104:M104)</f>
        <v>233114755.39999998</v>
      </c>
      <c r="H104" s="1">
        <f>SUM(H106+H105)</f>
        <v>62445102.039999999</v>
      </c>
      <c r="I104" s="1">
        <f>I105+I106</f>
        <v>169540402.50999999</v>
      </c>
      <c r="J104" s="1">
        <f>J105+J106</f>
        <v>1129250.8500000001</v>
      </c>
      <c r="K104" s="1">
        <v>0</v>
      </c>
      <c r="L104" s="1">
        <v>0</v>
      </c>
      <c r="M104" s="1">
        <v>0</v>
      </c>
      <c r="N104" s="63" t="s">
        <v>120</v>
      </c>
      <c r="O104" s="63" t="s">
        <v>9</v>
      </c>
      <c r="P104" s="39">
        <v>1</v>
      </c>
      <c r="Q104" s="39">
        <v>0</v>
      </c>
      <c r="R104" s="39">
        <v>0</v>
      </c>
      <c r="S104" s="39">
        <v>1</v>
      </c>
      <c r="T104" s="39">
        <v>0</v>
      </c>
      <c r="U104" s="39">
        <v>0</v>
      </c>
      <c r="V104" s="39">
        <v>0</v>
      </c>
    </row>
    <row r="105" spans="1:22" ht="78.75" customHeight="1" x14ac:dyDescent="0.25">
      <c r="A105" s="34"/>
      <c r="B105" s="52"/>
      <c r="C105" s="27"/>
      <c r="D105" s="27"/>
      <c r="E105" s="40"/>
      <c r="F105" s="3" t="s">
        <v>53</v>
      </c>
      <c r="G105" s="1">
        <f t="shared" si="33"/>
        <v>11411355.4</v>
      </c>
      <c r="H105" s="1">
        <v>1288102.04</v>
      </c>
      <c r="I105" s="1">
        <v>8994002.5099999998</v>
      </c>
      <c r="J105" s="1">
        <v>1129250.8500000001</v>
      </c>
      <c r="K105" s="1">
        <v>0</v>
      </c>
      <c r="L105" s="1">
        <v>0</v>
      </c>
      <c r="M105" s="1">
        <v>0</v>
      </c>
      <c r="N105" s="63"/>
      <c r="O105" s="63"/>
      <c r="P105" s="40"/>
      <c r="Q105" s="40"/>
      <c r="R105" s="40"/>
      <c r="S105" s="40"/>
      <c r="T105" s="40"/>
      <c r="U105" s="40"/>
      <c r="V105" s="40"/>
    </row>
    <row r="106" spans="1:22" ht="53.25" customHeight="1" x14ac:dyDescent="0.25">
      <c r="A106" s="35"/>
      <c r="B106" s="53"/>
      <c r="C106" s="28"/>
      <c r="D106" s="28"/>
      <c r="E106" s="41"/>
      <c r="F106" s="3" t="s">
        <v>52</v>
      </c>
      <c r="G106" s="1">
        <f t="shared" si="33"/>
        <v>221703400</v>
      </c>
      <c r="H106" s="1">
        <v>61157000</v>
      </c>
      <c r="I106" s="1">
        <v>160546400</v>
      </c>
      <c r="J106" s="1">
        <v>0</v>
      </c>
      <c r="K106" s="1">
        <v>0</v>
      </c>
      <c r="L106" s="1">
        <v>0</v>
      </c>
      <c r="M106" s="1">
        <v>0</v>
      </c>
      <c r="N106" s="63"/>
      <c r="O106" s="63"/>
      <c r="P106" s="41"/>
      <c r="Q106" s="41"/>
      <c r="R106" s="41"/>
      <c r="S106" s="41"/>
      <c r="T106" s="41"/>
      <c r="U106" s="41"/>
      <c r="V106" s="41"/>
    </row>
    <row r="107" spans="1:22" ht="45.75" customHeight="1" x14ac:dyDescent="0.25">
      <c r="A107" s="42" t="s">
        <v>98</v>
      </c>
      <c r="B107" s="51" t="s">
        <v>125</v>
      </c>
      <c r="C107" s="39">
        <v>2020</v>
      </c>
      <c r="D107" s="39">
        <v>2025</v>
      </c>
      <c r="E107" s="39" t="s">
        <v>29</v>
      </c>
      <c r="F107" s="29" t="s">
        <v>20</v>
      </c>
      <c r="G107" s="1">
        <f>H107+I107+J107+K107+L107+M107</f>
        <v>516079.2</v>
      </c>
      <c r="H107" s="1">
        <f t="shared" ref="H107:J107" si="34">H108+H109</f>
        <v>255102.04</v>
      </c>
      <c r="I107" s="1">
        <f t="shared" si="34"/>
        <v>257884.97</v>
      </c>
      <c r="J107" s="1">
        <f t="shared" si="34"/>
        <v>0</v>
      </c>
      <c r="K107" s="1">
        <f>K108+K109</f>
        <v>3092.19</v>
      </c>
      <c r="L107" s="1">
        <v>0</v>
      </c>
      <c r="M107" s="1">
        <v>0</v>
      </c>
      <c r="N107" s="48" t="s">
        <v>99</v>
      </c>
      <c r="O107" s="39" t="s">
        <v>26</v>
      </c>
      <c r="P107" s="39">
        <v>118.02</v>
      </c>
      <c r="Q107" s="39">
        <v>62.1</v>
      </c>
      <c r="R107" s="39">
        <v>116</v>
      </c>
      <c r="S107" s="39">
        <v>130</v>
      </c>
      <c r="T107" s="39">
        <v>132</v>
      </c>
      <c r="U107" s="39">
        <v>133</v>
      </c>
      <c r="V107" s="39">
        <v>135</v>
      </c>
    </row>
    <row r="108" spans="1:22" ht="45.75" customHeight="1" x14ac:dyDescent="0.25">
      <c r="A108" s="43"/>
      <c r="B108" s="52"/>
      <c r="C108" s="40"/>
      <c r="D108" s="40"/>
      <c r="E108" s="40"/>
      <c r="F108" s="3" t="s">
        <v>53</v>
      </c>
      <c r="G108" s="1">
        <f>H108+I108+J108+K108+L108+M108</f>
        <v>10773.08</v>
      </c>
      <c r="H108" s="1">
        <v>5102.04</v>
      </c>
      <c r="I108" s="1">
        <v>2578.85</v>
      </c>
      <c r="J108" s="1">
        <v>0</v>
      </c>
      <c r="K108" s="1">
        <v>3092.19</v>
      </c>
      <c r="L108" s="1">
        <v>0</v>
      </c>
      <c r="M108" s="1">
        <v>0</v>
      </c>
      <c r="N108" s="49"/>
      <c r="O108" s="40"/>
      <c r="P108" s="40"/>
      <c r="Q108" s="40"/>
      <c r="R108" s="40"/>
      <c r="S108" s="40"/>
      <c r="T108" s="40"/>
      <c r="U108" s="40"/>
      <c r="V108" s="40"/>
    </row>
    <row r="109" spans="1:22" ht="102.75" customHeight="1" thickBot="1" x14ac:dyDescent="0.3">
      <c r="A109" s="44"/>
      <c r="B109" s="53"/>
      <c r="C109" s="41"/>
      <c r="D109" s="41"/>
      <c r="E109" s="41"/>
      <c r="F109" s="3" t="s">
        <v>52</v>
      </c>
      <c r="G109" s="1">
        <f>H109+I109+J109+K109+L109+M109</f>
        <v>505306.12</v>
      </c>
      <c r="H109" s="1">
        <v>250000</v>
      </c>
      <c r="I109" s="1">
        <v>255306.12</v>
      </c>
      <c r="J109" s="1">
        <v>0</v>
      </c>
      <c r="K109" s="1">
        <v>0</v>
      </c>
      <c r="L109" s="1">
        <v>0</v>
      </c>
      <c r="M109" s="1">
        <v>0</v>
      </c>
      <c r="N109" s="50"/>
      <c r="O109" s="41"/>
      <c r="P109" s="41"/>
      <c r="Q109" s="41"/>
      <c r="R109" s="41"/>
      <c r="S109" s="41"/>
      <c r="T109" s="41"/>
      <c r="U109" s="41"/>
      <c r="V109" s="41"/>
    </row>
    <row r="110" spans="1:22" ht="45.75" customHeight="1" x14ac:dyDescent="0.25">
      <c r="A110" s="34" t="s">
        <v>100</v>
      </c>
      <c r="B110" s="51" t="s">
        <v>145</v>
      </c>
      <c r="C110" s="27">
        <v>2020</v>
      </c>
      <c r="D110" s="27">
        <v>2025</v>
      </c>
      <c r="E110" s="40" t="s">
        <v>29</v>
      </c>
      <c r="F110" s="29" t="s">
        <v>20</v>
      </c>
      <c r="G110" s="1">
        <f t="shared" si="33"/>
        <v>1041232.8200000001</v>
      </c>
      <c r="H110" s="1">
        <f>SUM(H111+H112)</f>
        <v>1041232.8200000001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70" t="s">
        <v>121</v>
      </c>
      <c r="O110" s="63" t="s">
        <v>9</v>
      </c>
      <c r="P110" s="39">
        <v>1</v>
      </c>
      <c r="Q110" s="39">
        <v>1</v>
      </c>
      <c r="R110" s="39">
        <v>0</v>
      </c>
      <c r="S110" s="39">
        <v>0</v>
      </c>
      <c r="T110" s="39">
        <v>0</v>
      </c>
      <c r="U110" s="39">
        <v>0</v>
      </c>
      <c r="V110" s="39">
        <v>0</v>
      </c>
    </row>
    <row r="111" spans="1:22" ht="66" customHeight="1" x14ac:dyDescent="0.25">
      <c r="A111" s="34"/>
      <c r="B111" s="52"/>
      <c r="C111" s="27"/>
      <c r="D111" s="27"/>
      <c r="E111" s="40"/>
      <c r="F111" s="3" t="s">
        <v>53</v>
      </c>
      <c r="G111" s="1">
        <f t="shared" si="33"/>
        <v>20824.66</v>
      </c>
      <c r="H111" s="20">
        <v>20824.66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71"/>
      <c r="O111" s="63"/>
      <c r="P111" s="40"/>
      <c r="Q111" s="40"/>
      <c r="R111" s="40"/>
      <c r="S111" s="40"/>
      <c r="T111" s="40"/>
      <c r="U111" s="40"/>
      <c r="V111" s="40"/>
    </row>
    <row r="112" spans="1:22" ht="300.75" customHeight="1" thickBot="1" x14ac:dyDescent="0.3">
      <c r="A112" s="35"/>
      <c r="B112" s="53"/>
      <c r="C112" s="28"/>
      <c r="D112" s="28"/>
      <c r="E112" s="41"/>
      <c r="F112" s="3" t="s">
        <v>52</v>
      </c>
      <c r="G112" s="1">
        <f t="shared" si="33"/>
        <v>1020408.16</v>
      </c>
      <c r="H112" s="1">
        <v>1020408.16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72"/>
      <c r="O112" s="63"/>
      <c r="P112" s="41"/>
      <c r="Q112" s="41"/>
      <c r="R112" s="41"/>
      <c r="S112" s="41"/>
      <c r="T112" s="41"/>
      <c r="U112" s="41"/>
      <c r="V112" s="41"/>
    </row>
    <row r="113" spans="1:24" ht="45.75" customHeight="1" x14ac:dyDescent="0.25">
      <c r="A113" s="34" t="s">
        <v>101</v>
      </c>
      <c r="B113" s="51" t="s">
        <v>146</v>
      </c>
      <c r="C113" s="27">
        <v>2020</v>
      </c>
      <c r="D113" s="27">
        <v>2025</v>
      </c>
      <c r="E113" s="40" t="s">
        <v>29</v>
      </c>
      <c r="F113" s="29" t="s">
        <v>20</v>
      </c>
      <c r="G113" s="1">
        <f t="shared" si="33"/>
        <v>4164931.28</v>
      </c>
      <c r="H113" s="1">
        <f>SUM(H114+H115)</f>
        <v>4164931.28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84" t="s">
        <v>122</v>
      </c>
      <c r="O113" s="63" t="s">
        <v>9</v>
      </c>
      <c r="P113" s="39">
        <v>1</v>
      </c>
      <c r="Q113" s="39">
        <v>1</v>
      </c>
      <c r="R113" s="39">
        <v>0</v>
      </c>
      <c r="S113" s="39">
        <v>0</v>
      </c>
      <c r="T113" s="39">
        <v>0</v>
      </c>
      <c r="U113" s="39">
        <v>0</v>
      </c>
      <c r="V113" s="39">
        <v>0</v>
      </c>
    </row>
    <row r="114" spans="1:24" ht="45.75" customHeight="1" x14ac:dyDescent="0.25">
      <c r="A114" s="34"/>
      <c r="B114" s="52"/>
      <c r="C114" s="27"/>
      <c r="D114" s="27"/>
      <c r="E114" s="40"/>
      <c r="F114" s="3" t="s">
        <v>53</v>
      </c>
      <c r="G114" s="1">
        <f t="shared" si="33"/>
        <v>83298.63</v>
      </c>
      <c r="H114" s="1">
        <v>83298.63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85"/>
      <c r="O114" s="63"/>
      <c r="P114" s="40"/>
      <c r="Q114" s="40"/>
      <c r="R114" s="40"/>
      <c r="S114" s="40"/>
      <c r="T114" s="40"/>
      <c r="U114" s="40"/>
      <c r="V114" s="40"/>
    </row>
    <row r="115" spans="1:24" ht="45.75" customHeight="1" thickBot="1" x14ac:dyDescent="0.3">
      <c r="A115" s="34"/>
      <c r="B115" s="53"/>
      <c r="C115" s="27"/>
      <c r="D115" s="27"/>
      <c r="E115" s="41"/>
      <c r="F115" s="3" t="s">
        <v>52</v>
      </c>
      <c r="G115" s="1">
        <f t="shared" si="33"/>
        <v>4081632.65</v>
      </c>
      <c r="H115" s="1">
        <v>4081632.65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86"/>
      <c r="O115" s="63"/>
      <c r="P115" s="41"/>
      <c r="Q115" s="41"/>
      <c r="R115" s="41"/>
      <c r="S115" s="41"/>
      <c r="T115" s="41"/>
      <c r="U115" s="41"/>
      <c r="V115" s="41"/>
    </row>
    <row r="116" spans="1:24" ht="45.75" customHeight="1" x14ac:dyDescent="0.25">
      <c r="A116" s="33" t="s">
        <v>113</v>
      </c>
      <c r="B116" s="51" t="s">
        <v>147</v>
      </c>
      <c r="C116" s="26">
        <v>2020</v>
      </c>
      <c r="D116" s="26">
        <v>2025</v>
      </c>
      <c r="E116" s="40" t="s">
        <v>29</v>
      </c>
      <c r="F116" s="29" t="s">
        <v>20</v>
      </c>
      <c r="G116" s="1">
        <f>I116+H116+J116+K116+L116+M116</f>
        <v>940677.2899999998</v>
      </c>
      <c r="H116" s="1">
        <f t="shared" ref="H116:M116" si="35">H117+H118</f>
        <v>0</v>
      </c>
      <c r="I116" s="1">
        <f t="shared" si="35"/>
        <v>324057.39</v>
      </c>
      <c r="J116" s="1">
        <f t="shared" si="35"/>
        <v>320520.3</v>
      </c>
      <c r="K116" s="1">
        <f t="shared" si="35"/>
        <v>289689.2</v>
      </c>
      <c r="L116" s="1">
        <f t="shared" si="35"/>
        <v>3205.2</v>
      </c>
      <c r="M116" s="1">
        <f t="shared" si="35"/>
        <v>3205.2</v>
      </c>
      <c r="N116" s="48" t="s">
        <v>156</v>
      </c>
      <c r="O116" s="48" t="s">
        <v>26</v>
      </c>
      <c r="P116" s="39">
        <v>108.4</v>
      </c>
      <c r="Q116" s="39">
        <v>106</v>
      </c>
      <c r="R116" s="39">
        <v>106</v>
      </c>
      <c r="S116" s="39">
        <v>109.5</v>
      </c>
      <c r="T116" s="39">
        <v>109.5</v>
      </c>
      <c r="U116" s="39">
        <v>109.5</v>
      </c>
      <c r="V116" s="39">
        <v>109.5</v>
      </c>
      <c r="W116" s="25"/>
      <c r="X116" s="25"/>
    </row>
    <row r="117" spans="1:24" ht="45.75" customHeight="1" x14ac:dyDescent="0.25">
      <c r="A117" s="34"/>
      <c r="B117" s="52"/>
      <c r="C117" s="27"/>
      <c r="D117" s="27"/>
      <c r="E117" s="40"/>
      <c r="F117" s="3" t="s">
        <v>53</v>
      </c>
      <c r="G117" s="1">
        <f>H117+I117+J117+K117+L117+M117</f>
        <v>16061.370000000003</v>
      </c>
      <c r="H117" s="1">
        <v>0</v>
      </c>
      <c r="I117" s="1">
        <v>3240.57</v>
      </c>
      <c r="J117" s="1">
        <v>3205.2</v>
      </c>
      <c r="K117" s="1">
        <v>3205.2</v>
      </c>
      <c r="L117" s="1">
        <v>3205.2</v>
      </c>
      <c r="M117" s="1">
        <v>3205.2</v>
      </c>
      <c r="N117" s="49"/>
      <c r="O117" s="49"/>
      <c r="P117" s="40"/>
      <c r="Q117" s="40"/>
      <c r="R117" s="40"/>
      <c r="S117" s="40"/>
      <c r="T117" s="40"/>
      <c r="U117" s="40"/>
      <c r="V117" s="40"/>
      <c r="W117" s="25"/>
      <c r="X117" s="25"/>
    </row>
    <row r="118" spans="1:24" ht="90.75" customHeight="1" x14ac:dyDescent="0.25">
      <c r="A118" s="34"/>
      <c r="B118" s="53"/>
      <c r="C118" s="27"/>
      <c r="D118" s="27"/>
      <c r="E118" s="41"/>
      <c r="F118" s="3" t="s">
        <v>52</v>
      </c>
      <c r="G118" s="1">
        <f>H118+I118+J118+K118+L118+M118</f>
        <v>924615.91999999993</v>
      </c>
      <c r="H118" s="1">
        <v>0</v>
      </c>
      <c r="I118" s="1">
        <v>320816.82</v>
      </c>
      <c r="J118" s="1">
        <v>317315.09999999998</v>
      </c>
      <c r="K118" s="1">
        <v>286484</v>
      </c>
      <c r="L118" s="1">
        <v>0</v>
      </c>
      <c r="M118" s="1">
        <v>0</v>
      </c>
      <c r="N118" s="50"/>
      <c r="O118" s="50"/>
      <c r="P118" s="41"/>
      <c r="Q118" s="41"/>
      <c r="R118" s="41"/>
      <c r="S118" s="41"/>
      <c r="T118" s="41"/>
      <c r="U118" s="41"/>
      <c r="V118" s="41"/>
      <c r="W118" s="25"/>
      <c r="X118" s="25"/>
    </row>
    <row r="119" spans="1:24" ht="45.75" customHeight="1" x14ac:dyDescent="0.25">
      <c r="A119" s="33" t="s">
        <v>114</v>
      </c>
      <c r="B119" s="51" t="s">
        <v>148</v>
      </c>
      <c r="C119" s="26">
        <v>2020</v>
      </c>
      <c r="D119" s="27">
        <v>2025</v>
      </c>
      <c r="E119" s="40" t="s">
        <v>29</v>
      </c>
      <c r="F119" s="29" t="s">
        <v>20</v>
      </c>
      <c r="G119" s="1">
        <f>I119</f>
        <v>50000</v>
      </c>
      <c r="H119" s="1">
        <v>0</v>
      </c>
      <c r="I119" s="1">
        <f>I120+I121</f>
        <v>50000</v>
      </c>
      <c r="J119" s="1">
        <v>0</v>
      </c>
      <c r="K119" s="1">
        <v>0</v>
      </c>
      <c r="L119" s="1">
        <v>0</v>
      </c>
      <c r="M119" s="1">
        <v>0</v>
      </c>
      <c r="N119" s="48" t="s">
        <v>126</v>
      </c>
      <c r="O119" s="48" t="s">
        <v>9</v>
      </c>
      <c r="P119" s="39">
        <v>1</v>
      </c>
      <c r="Q119" s="39">
        <v>0</v>
      </c>
      <c r="R119" s="39">
        <v>1</v>
      </c>
      <c r="S119" s="39">
        <v>0</v>
      </c>
      <c r="T119" s="39">
        <v>0</v>
      </c>
      <c r="U119" s="39">
        <v>0</v>
      </c>
      <c r="V119" s="39">
        <v>0</v>
      </c>
    </row>
    <row r="120" spans="1:24" ht="45.75" customHeight="1" x14ac:dyDescent="0.25">
      <c r="A120" s="34"/>
      <c r="B120" s="52"/>
      <c r="C120" s="27"/>
      <c r="D120" s="27"/>
      <c r="E120" s="40"/>
      <c r="F120" s="3" t="s">
        <v>53</v>
      </c>
      <c r="G120" s="1">
        <f>I120</f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49"/>
      <c r="O120" s="49"/>
      <c r="P120" s="40"/>
      <c r="Q120" s="40"/>
      <c r="R120" s="40"/>
      <c r="S120" s="40"/>
      <c r="T120" s="40"/>
      <c r="U120" s="40"/>
      <c r="V120" s="40"/>
    </row>
    <row r="121" spans="1:24" ht="65.25" customHeight="1" x14ac:dyDescent="0.25">
      <c r="A121" s="34"/>
      <c r="B121" s="53"/>
      <c r="C121" s="27"/>
      <c r="D121" s="27"/>
      <c r="E121" s="41"/>
      <c r="F121" s="3" t="s">
        <v>52</v>
      </c>
      <c r="G121" s="1">
        <f>I121</f>
        <v>50000</v>
      </c>
      <c r="H121" s="1">
        <v>0</v>
      </c>
      <c r="I121" s="1">
        <v>50000</v>
      </c>
      <c r="J121" s="1">
        <v>0</v>
      </c>
      <c r="K121" s="1">
        <v>0</v>
      </c>
      <c r="L121" s="1">
        <v>0</v>
      </c>
      <c r="M121" s="1">
        <v>0</v>
      </c>
      <c r="N121" s="50"/>
      <c r="O121" s="50"/>
      <c r="P121" s="41"/>
      <c r="Q121" s="41"/>
      <c r="R121" s="41"/>
      <c r="S121" s="41"/>
      <c r="T121" s="41"/>
      <c r="U121" s="41"/>
      <c r="V121" s="41"/>
    </row>
    <row r="122" spans="1:24" ht="45.75" customHeight="1" x14ac:dyDescent="0.25">
      <c r="A122" s="33" t="s">
        <v>115</v>
      </c>
      <c r="B122" s="51" t="s">
        <v>149</v>
      </c>
      <c r="C122" s="26">
        <v>2020</v>
      </c>
      <c r="D122" s="26">
        <v>2025</v>
      </c>
      <c r="E122" s="40" t="s">
        <v>29</v>
      </c>
      <c r="F122" s="29" t="s">
        <v>20</v>
      </c>
      <c r="G122" s="1">
        <f t="shared" ref="G122:G127" si="36">H122+I122+J122+K122+L122+M122</f>
        <v>500485.8</v>
      </c>
      <c r="H122" s="1">
        <v>0</v>
      </c>
      <c r="I122" s="1">
        <v>0</v>
      </c>
      <c r="J122" s="1">
        <f t="shared" ref="J122" si="37">J123+J124</f>
        <v>500485.8</v>
      </c>
      <c r="K122" s="1">
        <v>0</v>
      </c>
      <c r="L122" s="1">
        <v>0</v>
      </c>
      <c r="M122" s="1">
        <v>0</v>
      </c>
      <c r="N122" s="48" t="s">
        <v>117</v>
      </c>
      <c r="O122" s="59" t="s">
        <v>9</v>
      </c>
      <c r="P122" s="59">
        <v>1</v>
      </c>
      <c r="Q122" s="56">
        <v>0</v>
      </c>
      <c r="R122" s="56">
        <v>0</v>
      </c>
      <c r="S122" s="56">
        <v>1</v>
      </c>
      <c r="T122" s="56">
        <v>0</v>
      </c>
      <c r="U122" s="56">
        <v>0</v>
      </c>
      <c r="V122" s="56">
        <v>0</v>
      </c>
    </row>
    <row r="123" spans="1:24" ht="45.75" customHeight="1" x14ac:dyDescent="0.25">
      <c r="A123" s="34"/>
      <c r="B123" s="52"/>
      <c r="C123" s="27"/>
      <c r="D123" s="27"/>
      <c r="E123" s="40"/>
      <c r="F123" s="3" t="s">
        <v>53</v>
      </c>
      <c r="G123" s="1">
        <v>0</v>
      </c>
      <c r="H123" s="1">
        <v>0</v>
      </c>
      <c r="I123" s="1">
        <v>0</v>
      </c>
      <c r="J123" s="1">
        <v>500485.8</v>
      </c>
      <c r="K123" s="1">
        <v>0</v>
      </c>
      <c r="L123" s="1">
        <v>0</v>
      </c>
      <c r="M123" s="1">
        <v>0</v>
      </c>
      <c r="N123" s="49"/>
      <c r="O123" s="59"/>
      <c r="P123" s="59"/>
      <c r="Q123" s="57"/>
      <c r="R123" s="57"/>
      <c r="S123" s="57"/>
      <c r="T123" s="57"/>
      <c r="U123" s="57"/>
      <c r="V123" s="57"/>
    </row>
    <row r="124" spans="1:24" ht="111.75" customHeight="1" x14ac:dyDescent="0.25">
      <c r="A124" s="35"/>
      <c r="B124" s="31"/>
      <c r="C124" s="27"/>
      <c r="D124" s="27"/>
      <c r="E124" s="40"/>
      <c r="F124" s="3" t="s">
        <v>52</v>
      </c>
      <c r="G124" s="1">
        <f t="shared" si="36"/>
        <v>0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50"/>
      <c r="O124" s="59"/>
      <c r="P124" s="59"/>
      <c r="Q124" s="58"/>
      <c r="R124" s="58"/>
      <c r="S124" s="58"/>
      <c r="T124" s="58"/>
      <c r="U124" s="58"/>
      <c r="V124" s="58"/>
    </row>
    <row r="125" spans="1:24" ht="45.75" customHeight="1" x14ac:dyDescent="0.25">
      <c r="A125" s="42" t="s">
        <v>116</v>
      </c>
      <c r="B125" s="51" t="s">
        <v>150</v>
      </c>
      <c r="C125" s="39">
        <v>2020</v>
      </c>
      <c r="D125" s="39">
        <v>2025</v>
      </c>
      <c r="E125" s="40" t="s">
        <v>29</v>
      </c>
      <c r="F125" s="29" t="s">
        <v>20</v>
      </c>
      <c r="G125" s="1">
        <f t="shared" si="36"/>
        <v>193200</v>
      </c>
      <c r="H125" s="1">
        <v>0</v>
      </c>
      <c r="I125" s="1">
        <v>0</v>
      </c>
      <c r="J125" s="1">
        <f t="shared" ref="J125" si="38">J126+J127</f>
        <v>193200</v>
      </c>
      <c r="K125" s="1">
        <v>0</v>
      </c>
      <c r="L125" s="1">
        <v>0</v>
      </c>
      <c r="M125" s="1">
        <v>0</v>
      </c>
      <c r="N125" s="48" t="s">
        <v>118</v>
      </c>
      <c r="O125" s="59" t="s">
        <v>9</v>
      </c>
      <c r="P125" s="59">
        <v>1</v>
      </c>
      <c r="Q125" s="56">
        <v>0</v>
      </c>
      <c r="R125" s="56">
        <v>0</v>
      </c>
      <c r="S125" s="56">
        <v>1</v>
      </c>
      <c r="T125" s="56">
        <v>0</v>
      </c>
      <c r="U125" s="56">
        <v>0</v>
      </c>
      <c r="V125" s="56">
        <v>0</v>
      </c>
    </row>
    <row r="126" spans="1:24" ht="45.75" customHeight="1" x14ac:dyDescent="0.25">
      <c r="A126" s="43"/>
      <c r="B126" s="52"/>
      <c r="C126" s="40"/>
      <c r="D126" s="40"/>
      <c r="E126" s="40"/>
      <c r="F126" s="3" t="s">
        <v>53</v>
      </c>
      <c r="G126" s="1">
        <v>0</v>
      </c>
      <c r="H126" s="1">
        <v>0</v>
      </c>
      <c r="I126" s="1">
        <v>0</v>
      </c>
      <c r="J126" s="1">
        <v>193200</v>
      </c>
      <c r="K126" s="1">
        <v>0</v>
      </c>
      <c r="L126" s="1">
        <v>0</v>
      </c>
      <c r="M126" s="1">
        <v>0</v>
      </c>
      <c r="N126" s="49"/>
      <c r="O126" s="59"/>
      <c r="P126" s="59"/>
      <c r="Q126" s="57"/>
      <c r="R126" s="57"/>
      <c r="S126" s="57"/>
      <c r="T126" s="57"/>
      <c r="U126" s="57"/>
      <c r="V126" s="57"/>
    </row>
    <row r="127" spans="1:24" ht="88.5" customHeight="1" x14ac:dyDescent="0.25">
      <c r="A127" s="44"/>
      <c r="B127" s="53"/>
      <c r="C127" s="41"/>
      <c r="D127" s="41"/>
      <c r="E127" s="40"/>
      <c r="F127" s="3" t="s">
        <v>52</v>
      </c>
      <c r="G127" s="1">
        <f t="shared" si="36"/>
        <v>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50"/>
      <c r="O127" s="59"/>
      <c r="P127" s="59"/>
      <c r="Q127" s="58"/>
      <c r="R127" s="58"/>
      <c r="S127" s="58"/>
      <c r="T127" s="58"/>
      <c r="U127" s="58"/>
      <c r="V127" s="58"/>
    </row>
    <row r="128" spans="1:24" ht="45.75" customHeight="1" x14ac:dyDescent="0.25">
      <c r="A128" s="42" t="s">
        <v>131</v>
      </c>
      <c r="B128" s="52" t="s">
        <v>151</v>
      </c>
      <c r="C128" s="39">
        <v>2020</v>
      </c>
      <c r="D128" s="39">
        <v>2025</v>
      </c>
      <c r="E128" s="40" t="s">
        <v>29</v>
      </c>
      <c r="F128" s="29" t="s">
        <v>20</v>
      </c>
      <c r="G128" s="1">
        <f t="shared" ref="G128:G130" si="39">SUM(H128:M128)</f>
        <v>4214685.16</v>
      </c>
      <c r="H128" s="1">
        <v>0</v>
      </c>
      <c r="I128" s="1">
        <v>0</v>
      </c>
      <c r="J128" s="1">
        <f>J129+J130</f>
        <v>2193195.16</v>
      </c>
      <c r="K128" s="1">
        <f>K129+K130</f>
        <v>2021490</v>
      </c>
      <c r="L128" s="1">
        <v>0</v>
      </c>
      <c r="M128" s="1">
        <v>0</v>
      </c>
      <c r="N128" s="60" t="s">
        <v>128</v>
      </c>
      <c r="O128" s="63" t="s">
        <v>9</v>
      </c>
      <c r="P128" s="39">
        <v>1</v>
      </c>
      <c r="Q128" s="39">
        <v>0</v>
      </c>
      <c r="R128" s="39">
        <v>0</v>
      </c>
      <c r="S128" s="39">
        <v>1</v>
      </c>
      <c r="T128" s="39">
        <v>0</v>
      </c>
      <c r="U128" s="39">
        <v>0</v>
      </c>
      <c r="V128" s="39">
        <v>0</v>
      </c>
    </row>
    <row r="129" spans="1:22" ht="45.75" customHeight="1" x14ac:dyDescent="0.25">
      <c r="A129" s="43"/>
      <c r="B129" s="52"/>
      <c r="C129" s="40"/>
      <c r="D129" s="40"/>
      <c r="E129" s="40"/>
      <c r="F129" s="3" t="s">
        <v>53</v>
      </c>
      <c r="G129" s="1">
        <f t="shared" si="39"/>
        <v>4214685.16</v>
      </c>
      <c r="H129" s="1">
        <v>0</v>
      </c>
      <c r="I129" s="1">
        <v>0</v>
      </c>
      <c r="J129" s="1">
        <v>2193195.16</v>
      </c>
      <c r="K129" s="1">
        <v>2021490</v>
      </c>
      <c r="L129" s="1">
        <v>0</v>
      </c>
      <c r="M129" s="1">
        <v>0</v>
      </c>
      <c r="N129" s="61"/>
      <c r="O129" s="63"/>
      <c r="P129" s="40"/>
      <c r="Q129" s="40"/>
      <c r="R129" s="40"/>
      <c r="S129" s="40"/>
      <c r="T129" s="40"/>
      <c r="U129" s="40"/>
      <c r="V129" s="40"/>
    </row>
    <row r="130" spans="1:22" ht="96.75" customHeight="1" x14ac:dyDescent="0.25">
      <c r="A130" s="44"/>
      <c r="B130" s="53"/>
      <c r="C130" s="41"/>
      <c r="D130" s="41"/>
      <c r="E130" s="41"/>
      <c r="F130" s="3" t="s">
        <v>52</v>
      </c>
      <c r="G130" s="1">
        <f t="shared" si="39"/>
        <v>0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62"/>
      <c r="O130" s="63"/>
      <c r="P130" s="41"/>
      <c r="Q130" s="41"/>
      <c r="R130" s="41"/>
      <c r="S130" s="41"/>
      <c r="T130" s="41"/>
      <c r="U130" s="41"/>
      <c r="V130" s="41"/>
    </row>
    <row r="131" spans="1:22" ht="38.25" customHeight="1" x14ac:dyDescent="0.25">
      <c r="A131" s="42" t="s">
        <v>142</v>
      </c>
      <c r="B131" s="51" t="s">
        <v>152</v>
      </c>
      <c r="C131" s="39">
        <v>2020</v>
      </c>
      <c r="D131" s="39">
        <v>2025</v>
      </c>
      <c r="E131" s="40" t="s">
        <v>29</v>
      </c>
      <c r="F131" s="29" t="s">
        <v>20</v>
      </c>
      <c r="G131" s="1">
        <f>J131</f>
        <v>22222222.219999999</v>
      </c>
      <c r="H131" s="1">
        <v>0</v>
      </c>
      <c r="I131" s="1">
        <v>0</v>
      </c>
      <c r="J131" s="1">
        <f>J132+J133</f>
        <v>22222222.219999999</v>
      </c>
      <c r="K131" s="1">
        <v>0</v>
      </c>
      <c r="L131" s="1">
        <v>0</v>
      </c>
      <c r="M131" s="1">
        <v>0</v>
      </c>
      <c r="N131" s="63" t="s">
        <v>120</v>
      </c>
      <c r="O131" s="63" t="s">
        <v>9</v>
      </c>
      <c r="P131" s="39">
        <v>1</v>
      </c>
      <c r="Q131" s="39">
        <v>0</v>
      </c>
      <c r="R131" s="39">
        <v>0</v>
      </c>
      <c r="S131" s="39">
        <v>1</v>
      </c>
      <c r="T131" s="39">
        <v>0</v>
      </c>
      <c r="U131" s="39">
        <v>0</v>
      </c>
      <c r="V131" s="39">
        <v>0</v>
      </c>
    </row>
    <row r="132" spans="1:22" ht="96.75" customHeight="1" x14ac:dyDescent="0.25">
      <c r="A132" s="43"/>
      <c r="B132" s="52"/>
      <c r="C132" s="40"/>
      <c r="D132" s="40"/>
      <c r="E132" s="40"/>
      <c r="F132" s="3" t="s">
        <v>53</v>
      </c>
      <c r="G132" s="1">
        <f>J132</f>
        <v>222222.22</v>
      </c>
      <c r="H132" s="1">
        <v>0</v>
      </c>
      <c r="I132" s="1">
        <v>0</v>
      </c>
      <c r="J132" s="1">
        <v>222222.22</v>
      </c>
      <c r="K132" s="1">
        <v>0</v>
      </c>
      <c r="L132" s="1">
        <v>0</v>
      </c>
      <c r="M132" s="1">
        <v>0</v>
      </c>
      <c r="N132" s="63"/>
      <c r="O132" s="63"/>
      <c r="P132" s="40"/>
      <c r="Q132" s="40"/>
      <c r="R132" s="40"/>
      <c r="S132" s="40"/>
      <c r="T132" s="40"/>
      <c r="U132" s="40"/>
      <c r="V132" s="40"/>
    </row>
    <row r="133" spans="1:22" ht="84" customHeight="1" x14ac:dyDescent="0.25">
      <c r="A133" s="44"/>
      <c r="B133" s="53"/>
      <c r="C133" s="41"/>
      <c r="D133" s="41"/>
      <c r="E133" s="41"/>
      <c r="F133" s="3" t="s">
        <v>52</v>
      </c>
      <c r="G133" s="1">
        <v>0</v>
      </c>
      <c r="H133" s="1">
        <v>0</v>
      </c>
      <c r="I133" s="1">
        <v>0</v>
      </c>
      <c r="J133" s="1">
        <v>22000000</v>
      </c>
      <c r="K133" s="1">
        <v>0</v>
      </c>
      <c r="L133" s="1">
        <v>0</v>
      </c>
      <c r="M133" s="1">
        <v>0</v>
      </c>
      <c r="N133" s="63"/>
      <c r="O133" s="63"/>
      <c r="P133" s="41"/>
      <c r="Q133" s="41"/>
      <c r="R133" s="41"/>
      <c r="S133" s="41"/>
      <c r="T133" s="41"/>
      <c r="U133" s="41"/>
      <c r="V133" s="41"/>
    </row>
    <row r="134" spans="1:22" ht="65.25" customHeight="1" x14ac:dyDescent="0.25">
      <c r="A134" s="42" t="s">
        <v>143</v>
      </c>
      <c r="B134" s="51" t="s">
        <v>153</v>
      </c>
      <c r="C134" s="39">
        <v>2020</v>
      </c>
      <c r="D134" s="39">
        <v>2025</v>
      </c>
      <c r="E134" s="40" t="s">
        <v>29</v>
      </c>
      <c r="F134" s="29" t="s">
        <v>20</v>
      </c>
      <c r="G134" s="1">
        <f>H134+I134+J134+K134+L134+M134</f>
        <v>25000000</v>
      </c>
      <c r="H134" s="1">
        <v>0</v>
      </c>
      <c r="I134" s="1">
        <v>0</v>
      </c>
      <c r="J134" s="1">
        <f>J135+J136</f>
        <v>25000000</v>
      </c>
      <c r="K134" s="1">
        <v>0</v>
      </c>
      <c r="L134" s="1">
        <v>0</v>
      </c>
      <c r="M134" s="1">
        <v>0</v>
      </c>
      <c r="N134" s="48" t="s">
        <v>144</v>
      </c>
      <c r="O134" s="39" t="s">
        <v>9</v>
      </c>
      <c r="P134" s="39">
        <v>0</v>
      </c>
      <c r="Q134" s="39">
        <v>0</v>
      </c>
      <c r="R134" s="39">
        <v>0</v>
      </c>
      <c r="S134" s="39">
        <v>1</v>
      </c>
      <c r="T134" s="39">
        <v>0</v>
      </c>
      <c r="U134" s="39">
        <v>0</v>
      </c>
      <c r="V134" s="39">
        <v>0</v>
      </c>
    </row>
    <row r="135" spans="1:22" ht="65.25" customHeight="1" x14ac:dyDescent="0.25">
      <c r="A135" s="43"/>
      <c r="B135" s="52"/>
      <c r="C135" s="40"/>
      <c r="D135" s="40"/>
      <c r="E135" s="40"/>
      <c r="F135" s="3" t="s">
        <v>53</v>
      </c>
      <c r="G135" s="1">
        <f>H135+I135+J135+K135+L135+M135</f>
        <v>250000</v>
      </c>
      <c r="H135" s="1">
        <v>0</v>
      </c>
      <c r="I135" s="1">
        <v>0</v>
      </c>
      <c r="J135" s="1">
        <v>250000</v>
      </c>
      <c r="K135" s="1">
        <v>0</v>
      </c>
      <c r="L135" s="1">
        <v>0</v>
      </c>
      <c r="M135" s="1">
        <v>0</v>
      </c>
      <c r="N135" s="49"/>
      <c r="O135" s="40"/>
      <c r="P135" s="40"/>
      <c r="Q135" s="40"/>
      <c r="R135" s="40"/>
      <c r="S135" s="40"/>
      <c r="T135" s="40"/>
      <c r="U135" s="40"/>
      <c r="V135" s="40"/>
    </row>
    <row r="136" spans="1:22" ht="150.75" customHeight="1" x14ac:dyDescent="0.25">
      <c r="A136" s="44"/>
      <c r="B136" s="53"/>
      <c r="C136" s="41"/>
      <c r="D136" s="41"/>
      <c r="E136" s="41"/>
      <c r="F136" s="3" t="s">
        <v>52</v>
      </c>
      <c r="G136" s="1">
        <f>H136+I136+J136+K136+L136+M136</f>
        <v>24750000</v>
      </c>
      <c r="H136" s="1">
        <v>0</v>
      </c>
      <c r="I136" s="1">
        <v>0</v>
      </c>
      <c r="J136" s="1">
        <v>24750000</v>
      </c>
      <c r="K136" s="1">
        <v>0</v>
      </c>
      <c r="L136" s="1">
        <v>0</v>
      </c>
      <c r="M136" s="1">
        <v>0</v>
      </c>
      <c r="N136" s="50"/>
      <c r="O136" s="41"/>
      <c r="P136" s="41"/>
      <c r="Q136" s="41"/>
      <c r="R136" s="41"/>
      <c r="S136" s="41"/>
      <c r="T136" s="41"/>
      <c r="U136" s="41"/>
      <c r="V136" s="41"/>
    </row>
    <row r="137" spans="1:22" ht="21" customHeight="1" x14ac:dyDescent="0.25">
      <c r="A137" s="42" t="s">
        <v>158</v>
      </c>
      <c r="B137" s="45" t="s">
        <v>159</v>
      </c>
      <c r="C137" s="39">
        <v>2020</v>
      </c>
      <c r="D137" s="39">
        <v>2025</v>
      </c>
      <c r="E137" s="40" t="s">
        <v>29</v>
      </c>
      <c r="F137" s="38" t="s">
        <v>20</v>
      </c>
      <c r="G137" s="1">
        <f>H137+I137+J137+K137+L137+M137</f>
        <v>1095000</v>
      </c>
      <c r="H137" s="1">
        <v>0</v>
      </c>
      <c r="I137" s="1">
        <v>0</v>
      </c>
      <c r="J137" s="1">
        <v>0</v>
      </c>
      <c r="K137" s="1">
        <f>K138+K139</f>
        <v>1095000</v>
      </c>
      <c r="L137" s="1">
        <v>0</v>
      </c>
      <c r="M137" s="1">
        <v>0</v>
      </c>
      <c r="N137" s="48" t="s">
        <v>160</v>
      </c>
      <c r="O137" s="39" t="s">
        <v>9</v>
      </c>
      <c r="P137" s="39">
        <v>0</v>
      </c>
      <c r="Q137" s="39">
        <v>0</v>
      </c>
      <c r="R137" s="39">
        <v>0</v>
      </c>
      <c r="S137" s="39">
        <v>1</v>
      </c>
      <c r="T137" s="39">
        <v>0</v>
      </c>
      <c r="U137" s="39">
        <v>0</v>
      </c>
      <c r="V137" s="39">
        <v>0</v>
      </c>
    </row>
    <row r="138" spans="1:22" ht="59.25" customHeight="1" x14ac:dyDescent="0.25">
      <c r="A138" s="43"/>
      <c r="B138" s="46"/>
      <c r="C138" s="40"/>
      <c r="D138" s="40"/>
      <c r="E138" s="40"/>
      <c r="F138" s="3" t="s">
        <v>53</v>
      </c>
      <c r="G138" s="1">
        <f>H138+I138+J138+K138+L138+M138</f>
        <v>1095000</v>
      </c>
      <c r="H138" s="1">
        <v>0</v>
      </c>
      <c r="I138" s="1">
        <v>0</v>
      </c>
      <c r="J138" s="1">
        <v>0</v>
      </c>
      <c r="K138" s="1">
        <v>1095000</v>
      </c>
      <c r="L138" s="1">
        <v>0</v>
      </c>
      <c r="M138" s="1">
        <v>0</v>
      </c>
      <c r="N138" s="49"/>
      <c r="O138" s="40"/>
      <c r="P138" s="40"/>
      <c r="Q138" s="40"/>
      <c r="R138" s="40"/>
      <c r="S138" s="40"/>
      <c r="T138" s="40"/>
      <c r="U138" s="40"/>
      <c r="V138" s="40"/>
    </row>
    <row r="139" spans="1:22" ht="57.75" customHeight="1" x14ac:dyDescent="0.25">
      <c r="A139" s="44"/>
      <c r="B139" s="47"/>
      <c r="C139" s="41"/>
      <c r="D139" s="41"/>
      <c r="E139" s="41"/>
      <c r="F139" s="3" t="s">
        <v>52</v>
      </c>
      <c r="G139" s="1">
        <v>0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50"/>
      <c r="O139" s="41"/>
      <c r="P139" s="41"/>
      <c r="Q139" s="41"/>
      <c r="R139" s="41"/>
      <c r="S139" s="41"/>
      <c r="T139" s="41"/>
      <c r="U139" s="41"/>
      <c r="V139" s="41"/>
    </row>
    <row r="140" spans="1:22" ht="21.75" customHeight="1" x14ac:dyDescent="0.25">
      <c r="A140" s="42" t="s">
        <v>47</v>
      </c>
      <c r="B140" s="48" t="s">
        <v>59</v>
      </c>
      <c r="C140" s="39">
        <v>2020</v>
      </c>
      <c r="D140" s="39">
        <v>2025</v>
      </c>
      <c r="E140" s="39" t="s">
        <v>29</v>
      </c>
      <c r="F140" s="3" t="s">
        <v>20</v>
      </c>
      <c r="G140" s="1">
        <f t="shared" ref="G140" si="40">SUM(H140:M140)</f>
        <v>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54" t="s">
        <v>5</v>
      </c>
      <c r="O140" s="54" t="s">
        <v>5</v>
      </c>
      <c r="P140" s="54" t="s">
        <v>5</v>
      </c>
      <c r="Q140" s="54" t="s">
        <v>5</v>
      </c>
      <c r="R140" s="54" t="s">
        <v>5</v>
      </c>
      <c r="S140" s="54" t="s">
        <v>5</v>
      </c>
      <c r="T140" s="54" t="s">
        <v>5</v>
      </c>
      <c r="U140" s="54" t="s">
        <v>5</v>
      </c>
      <c r="V140" s="54" t="s">
        <v>5</v>
      </c>
    </row>
    <row r="141" spans="1:22" ht="59.25" customHeight="1" x14ac:dyDescent="0.25">
      <c r="A141" s="43"/>
      <c r="B141" s="49"/>
      <c r="C141" s="40"/>
      <c r="D141" s="40"/>
      <c r="E141" s="40"/>
      <c r="F141" s="3" t="s">
        <v>53</v>
      </c>
      <c r="G141" s="1">
        <f t="shared" si="12"/>
        <v>4122.8999999999996</v>
      </c>
      <c r="H141" s="1">
        <v>0</v>
      </c>
      <c r="I141" s="1">
        <v>0</v>
      </c>
      <c r="J141" s="1">
        <v>0</v>
      </c>
      <c r="K141" s="1">
        <v>0</v>
      </c>
      <c r="L141" s="1">
        <f>L144</f>
        <v>4122.8999999999996</v>
      </c>
      <c r="M141" s="1">
        <v>0</v>
      </c>
      <c r="N141" s="55"/>
      <c r="O141" s="55"/>
      <c r="P141" s="55"/>
      <c r="Q141" s="55"/>
      <c r="R141" s="55"/>
      <c r="S141" s="55"/>
      <c r="T141" s="55"/>
      <c r="U141" s="55"/>
      <c r="V141" s="55"/>
    </row>
    <row r="142" spans="1:22" ht="98.25" customHeight="1" x14ac:dyDescent="0.25">
      <c r="A142" s="43"/>
      <c r="B142" s="50"/>
      <c r="C142" s="40"/>
      <c r="D142" s="40"/>
      <c r="E142" s="40"/>
      <c r="F142" s="3" t="s">
        <v>52</v>
      </c>
      <c r="G142" s="1">
        <f t="shared" si="12"/>
        <v>0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55"/>
      <c r="O142" s="55"/>
      <c r="P142" s="55"/>
      <c r="Q142" s="55"/>
      <c r="R142" s="55"/>
      <c r="S142" s="55"/>
      <c r="T142" s="55"/>
      <c r="U142" s="55"/>
      <c r="V142" s="55"/>
    </row>
    <row r="143" spans="1:22" ht="23.25" customHeight="1" x14ac:dyDescent="0.25">
      <c r="A143" s="42" t="s">
        <v>48</v>
      </c>
      <c r="B143" s="48" t="s">
        <v>49</v>
      </c>
      <c r="C143" s="39">
        <v>2020</v>
      </c>
      <c r="D143" s="39">
        <v>2025</v>
      </c>
      <c r="E143" s="39" t="s">
        <v>29</v>
      </c>
      <c r="F143" s="3" t="s">
        <v>20</v>
      </c>
      <c r="G143" s="1">
        <f t="shared" si="12"/>
        <v>4122.8999999999996</v>
      </c>
      <c r="H143" s="1">
        <f t="shared" ref="H143:M143" si="41">H144+H145</f>
        <v>0</v>
      </c>
      <c r="I143" s="1">
        <f t="shared" si="41"/>
        <v>0</v>
      </c>
      <c r="J143" s="1">
        <f t="shared" si="41"/>
        <v>0</v>
      </c>
      <c r="K143" s="1">
        <f t="shared" si="41"/>
        <v>0</v>
      </c>
      <c r="L143" s="1">
        <f t="shared" si="41"/>
        <v>4122.8999999999996</v>
      </c>
      <c r="M143" s="1">
        <f t="shared" si="41"/>
        <v>0</v>
      </c>
      <c r="N143" s="54" t="s">
        <v>5</v>
      </c>
      <c r="O143" s="54" t="s">
        <v>5</v>
      </c>
      <c r="P143" s="54" t="s">
        <v>5</v>
      </c>
      <c r="Q143" s="54" t="s">
        <v>5</v>
      </c>
      <c r="R143" s="54" t="s">
        <v>5</v>
      </c>
      <c r="S143" s="54" t="s">
        <v>5</v>
      </c>
      <c r="T143" s="54" t="s">
        <v>5</v>
      </c>
      <c r="U143" s="54" t="s">
        <v>5</v>
      </c>
      <c r="V143" s="54" t="s">
        <v>5</v>
      </c>
    </row>
    <row r="144" spans="1:22" ht="60.75" customHeight="1" x14ac:dyDescent="0.25">
      <c r="A144" s="43"/>
      <c r="B144" s="49"/>
      <c r="C144" s="40"/>
      <c r="D144" s="40"/>
      <c r="E144" s="40"/>
      <c r="F144" s="3" t="s">
        <v>53</v>
      </c>
      <c r="G144" s="1">
        <f t="shared" si="12"/>
        <v>4122.8999999999996</v>
      </c>
      <c r="H144" s="1">
        <v>0</v>
      </c>
      <c r="I144" s="1">
        <v>0</v>
      </c>
      <c r="J144" s="1">
        <v>0</v>
      </c>
      <c r="K144" s="1">
        <v>0</v>
      </c>
      <c r="L144" s="1">
        <f t="shared" ref="L144" si="42">L147+L168</f>
        <v>4122.8999999999996</v>
      </c>
      <c r="M144" s="1">
        <v>0</v>
      </c>
      <c r="N144" s="55"/>
      <c r="O144" s="55"/>
      <c r="P144" s="55"/>
      <c r="Q144" s="55"/>
      <c r="R144" s="55"/>
      <c r="S144" s="55"/>
      <c r="T144" s="55"/>
      <c r="U144" s="55"/>
      <c r="V144" s="55"/>
    </row>
    <row r="145" spans="1:22" ht="49.5" customHeight="1" x14ac:dyDescent="0.25">
      <c r="A145" s="43"/>
      <c r="B145" s="49"/>
      <c r="C145" s="40"/>
      <c r="D145" s="40"/>
      <c r="E145" s="40"/>
      <c r="F145" s="3" t="s">
        <v>52</v>
      </c>
      <c r="G145" s="1"/>
      <c r="H145" s="1"/>
      <c r="I145" s="1"/>
      <c r="J145" s="1"/>
      <c r="K145" s="1"/>
      <c r="L145" s="1"/>
      <c r="M145" s="1"/>
      <c r="N145" s="55"/>
      <c r="O145" s="55"/>
      <c r="P145" s="55"/>
      <c r="Q145" s="55"/>
      <c r="R145" s="55"/>
      <c r="S145" s="55"/>
      <c r="T145" s="55"/>
      <c r="U145" s="55"/>
      <c r="V145" s="55"/>
    </row>
    <row r="146" spans="1:22" ht="23.25" customHeight="1" x14ac:dyDescent="0.25">
      <c r="A146" s="42" t="s">
        <v>157</v>
      </c>
      <c r="B146" s="51" t="s">
        <v>86</v>
      </c>
      <c r="C146" s="39">
        <v>2020</v>
      </c>
      <c r="D146" s="39">
        <v>2025</v>
      </c>
      <c r="E146" s="39" t="s">
        <v>29</v>
      </c>
      <c r="F146" s="3" t="s">
        <v>20</v>
      </c>
      <c r="G146" s="1">
        <f>H146+I146+J146+K146+L146+M146</f>
        <v>0</v>
      </c>
      <c r="H146" s="4">
        <f>H147</f>
        <v>0</v>
      </c>
      <c r="I146" s="2">
        <f>I147+I148</f>
        <v>0</v>
      </c>
      <c r="J146" s="2">
        <f>J147+J148</f>
        <v>0</v>
      </c>
      <c r="K146" s="2">
        <f>K147+K148</f>
        <v>0</v>
      </c>
      <c r="L146" s="2">
        <f>L147+L148</f>
        <v>0</v>
      </c>
      <c r="M146" s="2">
        <f>M147+M148</f>
        <v>0</v>
      </c>
      <c r="N146" s="63" t="s">
        <v>51</v>
      </c>
      <c r="O146" s="63" t="s">
        <v>9</v>
      </c>
      <c r="P146" s="83">
        <v>0</v>
      </c>
      <c r="Q146" s="63">
        <v>0</v>
      </c>
      <c r="R146" s="63">
        <v>0</v>
      </c>
      <c r="S146" s="63">
        <v>0</v>
      </c>
      <c r="T146" s="63">
        <v>0</v>
      </c>
      <c r="U146" s="63">
        <v>0</v>
      </c>
      <c r="V146" s="63">
        <v>0</v>
      </c>
    </row>
    <row r="147" spans="1:22" ht="57" customHeight="1" x14ac:dyDescent="0.25">
      <c r="A147" s="43"/>
      <c r="B147" s="52"/>
      <c r="C147" s="40"/>
      <c r="D147" s="40"/>
      <c r="E147" s="40"/>
      <c r="F147" s="3" t="s">
        <v>53</v>
      </c>
      <c r="G147" s="1">
        <f>H147+I147+J147+K147+L147+M147</f>
        <v>0</v>
      </c>
      <c r="H147" s="1">
        <v>0</v>
      </c>
      <c r="I147" s="2">
        <v>0</v>
      </c>
      <c r="J147" s="2">
        <v>0</v>
      </c>
      <c r="K147" s="2">
        <v>0</v>
      </c>
      <c r="L147" s="2">
        <v>0</v>
      </c>
      <c r="M147" s="2">
        <v>0</v>
      </c>
      <c r="N147" s="63"/>
      <c r="O147" s="63"/>
      <c r="P147" s="83"/>
      <c r="Q147" s="63"/>
      <c r="R147" s="63"/>
      <c r="S147" s="63"/>
      <c r="T147" s="63"/>
      <c r="U147" s="63"/>
      <c r="V147" s="63"/>
    </row>
    <row r="148" spans="1:22" ht="96" customHeight="1" x14ac:dyDescent="0.25">
      <c r="A148" s="43"/>
      <c r="B148" s="52"/>
      <c r="C148" s="40"/>
      <c r="D148" s="40"/>
      <c r="E148" s="40"/>
      <c r="F148" s="3" t="s">
        <v>52</v>
      </c>
      <c r="G148" s="1">
        <f>H148+I148+J148+K148+L148+M148</f>
        <v>0</v>
      </c>
      <c r="H148" s="2">
        <v>0</v>
      </c>
      <c r="I148" s="2">
        <v>0</v>
      </c>
      <c r="J148" s="2">
        <v>0</v>
      </c>
      <c r="K148" s="2">
        <v>0</v>
      </c>
      <c r="L148" s="2">
        <v>0</v>
      </c>
      <c r="M148" s="2">
        <v>0</v>
      </c>
      <c r="N148" s="63"/>
      <c r="O148" s="63"/>
      <c r="P148" s="83"/>
      <c r="Q148" s="63"/>
      <c r="R148" s="63"/>
      <c r="S148" s="63"/>
      <c r="T148" s="63"/>
      <c r="U148" s="63"/>
      <c r="V148" s="63"/>
    </row>
    <row r="149" spans="1:22" ht="27" customHeight="1" x14ac:dyDescent="0.25">
      <c r="A149" s="33" t="s">
        <v>50</v>
      </c>
      <c r="B149" s="51" t="s">
        <v>87</v>
      </c>
      <c r="C149" s="39">
        <v>2020</v>
      </c>
      <c r="D149" s="39">
        <v>2025</v>
      </c>
      <c r="E149" s="39" t="s">
        <v>29</v>
      </c>
      <c r="F149" s="3" t="s">
        <v>20</v>
      </c>
      <c r="G149" s="1">
        <f>G150+G151</f>
        <v>0</v>
      </c>
      <c r="H149" s="4">
        <f>H150</f>
        <v>0</v>
      </c>
      <c r="I149" s="2">
        <f>I150+I151</f>
        <v>0</v>
      </c>
      <c r="J149" s="2">
        <f>J150+J151</f>
        <v>0</v>
      </c>
      <c r="K149" s="2">
        <f>K150+K151</f>
        <v>0</v>
      </c>
      <c r="L149" s="2">
        <f>L150+L151</f>
        <v>0</v>
      </c>
      <c r="M149" s="2">
        <f>M150+M151</f>
        <v>0</v>
      </c>
      <c r="N149" s="48" t="s">
        <v>77</v>
      </c>
      <c r="O149" s="39" t="s">
        <v>9</v>
      </c>
      <c r="P149" s="64">
        <f>S149+T149+V149</f>
        <v>350</v>
      </c>
      <c r="Q149" s="39">
        <v>0</v>
      </c>
      <c r="R149" s="39">
        <v>0</v>
      </c>
      <c r="S149" s="39">
        <v>0</v>
      </c>
      <c r="T149" s="39">
        <v>320</v>
      </c>
      <c r="U149" s="39">
        <v>0</v>
      </c>
      <c r="V149" s="39">
        <v>30</v>
      </c>
    </row>
    <row r="150" spans="1:22" ht="61.5" customHeight="1" x14ac:dyDescent="0.25">
      <c r="A150" s="34"/>
      <c r="B150" s="52"/>
      <c r="C150" s="40"/>
      <c r="D150" s="40"/>
      <c r="E150" s="40"/>
      <c r="F150" s="3" t="s">
        <v>53</v>
      </c>
      <c r="G150" s="1">
        <f>H150+I150+J150+K150+L150+M150</f>
        <v>0</v>
      </c>
      <c r="H150" s="1">
        <v>0</v>
      </c>
      <c r="I150" s="2">
        <v>0</v>
      </c>
      <c r="J150" s="2">
        <v>0</v>
      </c>
      <c r="K150" s="2">
        <v>0</v>
      </c>
      <c r="L150" s="2">
        <v>0</v>
      </c>
      <c r="M150" s="2">
        <v>0</v>
      </c>
      <c r="N150" s="49"/>
      <c r="O150" s="40"/>
      <c r="P150" s="65"/>
      <c r="Q150" s="40"/>
      <c r="R150" s="40"/>
      <c r="S150" s="40"/>
      <c r="T150" s="40"/>
      <c r="U150" s="40"/>
      <c r="V150" s="40"/>
    </row>
    <row r="151" spans="1:22" ht="54" customHeight="1" x14ac:dyDescent="0.25">
      <c r="A151" s="35"/>
      <c r="B151" s="53"/>
      <c r="C151" s="41"/>
      <c r="D151" s="41"/>
      <c r="E151" s="41"/>
      <c r="F151" s="3" t="s">
        <v>52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50"/>
      <c r="O151" s="41"/>
      <c r="P151" s="66"/>
      <c r="Q151" s="41"/>
      <c r="R151" s="41"/>
      <c r="S151" s="41"/>
      <c r="T151" s="41"/>
      <c r="U151" s="41"/>
      <c r="V151" s="41"/>
    </row>
    <row r="152" spans="1:22" ht="28.5" customHeight="1" x14ac:dyDescent="0.25">
      <c r="A152" s="42" t="s">
        <v>130</v>
      </c>
      <c r="B152" s="48" t="s">
        <v>140</v>
      </c>
      <c r="C152" s="39">
        <v>2020</v>
      </c>
      <c r="D152" s="39">
        <v>2025</v>
      </c>
      <c r="E152" s="39" t="s">
        <v>29</v>
      </c>
      <c r="F152" s="3" t="s">
        <v>20</v>
      </c>
      <c r="G152" s="1">
        <f t="shared" ref="G152:G167" si="43">H152+I152+J152+K152+L152+M152</f>
        <v>5000000</v>
      </c>
      <c r="H152" s="1">
        <v>0</v>
      </c>
      <c r="I152" s="1">
        <v>0</v>
      </c>
      <c r="J152" s="1">
        <f>J153+J154</f>
        <v>5000000</v>
      </c>
      <c r="K152" s="1">
        <v>0</v>
      </c>
      <c r="L152" s="1">
        <v>0</v>
      </c>
      <c r="M152" s="1">
        <v>0</v>
      </c>
      <c r="N152" s="54" t="s">
        <v>5</v>
      </c>
      <c r="O152" s="54" t="s">
        <v>5</v>
      </c>
      <c r="P152" s="54" t="s">
        <v>5</v>
      </c>
      <c r="Q152" s="54" t="s">
        <v>5</v>
      </c>
      <c r="R152" s="54" t="s">
        <v>5</v>
      </c>
      <c r="S152" s="54" t="s">
        <v>5</v>
      </c>
      <c r="T152" s="54" t="s">
        <v>5</v>
      </c>
      <c r="U152" s="54" t="s">
        <v>5</v>
      </c>
      <c r="V152" s="54" t="s">
        <v>5</v>
      </c>
    </row>
    <row r="153" spans="1:22" ht="66" customHeight="1" x14ac:dyDescent="0.25">
      <c r="A153" s="43"/>
      <c r="B153" s="49"/>
      <c r="C153" s="40"/>
      <c r="D153" s="40"/>
      <c r="E153" s="40"/>
      <c r="F153" s="3" t="s">
        <v>53</v>
      </c>
      <c r="G153" s="1">
        <f t="shared" si="43"/>
        <v>0</v>
      </c>
      <c r="H153" s="1">
        <v>0</v>
      </c>
      <c r="I153" s="1">
        <v>0</v>
      </c>
      <c r="J153" s="1">
        <f>J156</f>
        <v>0</v>
      </c>
      <c r="K153" s="1">
        <v>0</v>
      </c>
      <c r="L153" s="1">
        <v>0</v>
      </c>
      <c r="M153" s="1">
        <v>0</v>
      </c>
      <c r="N153" s="55"/>
      <c r="O153" s="55"/>
      <c r="P153" s="55"/>
      <c r="Q153" s="55"/>
      <c r="R153" s="55"/>
      <c r="S153" s="55"/>
      <c r="T153" s="55"/>
      <c r="U153" s="55"/>
      <c r="V153" s="55"/>
    </row>
    <row r="154" spans="1:22" ht="87.75" customHeight="1" x14ac:dyDescent="0.25">
      <c r="A154" s="44"/>
      <c r="B154" s="49"/>
      <c r="C154" s="41"/>
      <c r="D154" s="41"/>
      <c r="E154" s="41"/>
      <c r="F154" s="3" t="s">
        <v>52</v>
      </c>
      <c r="G154" s="1">
        <f t="shared" si="43"/>
        <v>5000000</v>
      </c>
      <c r="H154" s="1">
        <v>0</v>
      </c>
      <c r="I154" s="1">
        <v>0</v>
      </c>
      <c r="J154" s="1">
        <f>J157</f>
        <v>5000000</v>
      </c>
      <c r="K154" s="1">
        <v>0</v>
      </c>
      <c r="L154" s="1">
        <v>0</v>
      </c>
      <c r="M154" s="1">
        <v>0</v>
      </c>
      <c r="N154" s="55"/>
      <c r="O154" s="55"/>
      <c r="P154" s="55"/>
      <c r="Q154" s="55"/>
      <c r="R154" s="55"/>
      <c r="S154" s="55"/>
      <c r="T154" s="55"/>
      <c r="U154" s="55"/>
      <c r="V154" s="55"/>
    </row>
    <row r="155" spans="1:22" ht="31.5" customHeight="1" x14ac:dyDescent="0.25">
      <c r="A155" s="34" t="s">
        <v>132</v>
      </c>
      <c r="B155" s="48" t="s">
        <v>129</v>
      </c>
      <c r="C155" s="39">
        <v>2020</v>
      </c>
      <c r="D155" s="39">
        <v>2025</v>
      </c>
      <c r="E155" s="40" t="s">
        <v>29</v>
      </c>
      <c r="F155" s="29" t="s">
        <v>20</v>
      </c>
      <c r="G155" s="1">
        <f t="shared" si="43"/>
        <v>5000000</v>
      </c>
      <c r="H155" s="1">
        <v>0</v>
      </c>
      <c r="I155" s="1">
        <v>0</v>
      </c>
      <c r="J155" s="1">
        <f>J156+J157</f>
        <v>5000000</v>
      </c>
      <c r="K155" s="1">
        <v>0</v>
      </c>
      <c r="L155" s="1">
        <v>0</v>
      </c>
      <c r="M155" s="1">
        <v>0</v>
      </c>
      <c r="N155" s="54" t="s">
        <v>5</v>
      </c>
      <c r="O155" s="54" t="s">
        <v>5</v>
      </c>
      <c r="P155" s="54" t="s">
        <v>5</v>
      </c>
      <c r="Q155" s="54" t="s">
        <v>5</v>
      </c>
      <c r="R155" s="54" t="s">
        <v>5</v>
      </c>
      <c r="S155" s="54" t="s">
        <v>5</v>
      </c>
      <c r="T155" s="54" t="s">
        <v>5</v>
      </c>
      <c r="U155" s="54" t="s">
        <v>5</v>
      </c>
      <c r="V155" s="54" t="s">
        <v>5</v>
      </c>
    </row>
    <row r="156" spans="1:22" ht="66" customHeight="1" x14ac:dyDescent="0.25">
      <c r="A156" s="34"/>
      <c r="B156" s="49"/>
      <c r="C156" s="40"/>
      <c r="D156" s="40"/>
      <c r="E156" s="40"/>
      <c r="F156" s="3" t="s">
        <v>53</v>
      </c>
      <c r="G156" s="1">
        <f t="shared" si="43"/>
        <v>0</v>
      </c>
      <c r="H156" s="1">
        <v>0</v>
      </c>
      <c r="I156" s="1">
        <v>0</v>
      </c>
      <c r="J156" s="1">
        <f>J159</f>
        <v>0</v>
      </c>
      <c r="K156" s="1">
        <v>0</v>
      </c>
      <c r="L156" s="1">
        <v>0</v>
      </c>
      <c r="M156" s="1">
        <v>0</v>
      </c>
      <c r="N156" s="55"/>
      <c r="O156" s="55"/>
      <c r="P156" s="55"/>
      <c r="Q156" s="55"/>
      <c r="R156" s="55"/>
      <c r="S156" s="55"/>
      <c r="T156" s="55"/>
      <c r="U156" s="55"/>
      <c r="V156" s="55"/>
    </row>
    <row r="157" spans="1:22" ht="54" customHeight="1" x14ac:dyDescent="0.25">
      <c r="A157" s="35"/>
      <c r="B157" s="49"/>
      <c r="C157" s="41"/>
      <c r="D157" s="41"/>
      <c r="E157" s="41"/>
      <c r="F157" s="3" t="s">
        <v>52</v>
      </c>
      <c r="G157" s="1">
        <f t="shared" si="43"/>
        <v>5000000</v>
      </c>
      <c r="H157" s="1">
        <v>0</v>
      </c>
      <c r="I157" s="1">
        <v>0</v>
      </c>
      <c r="J157" s="1">
        <f>J160</f>
        <v>5000000</v>
      </c>
      <c r="K157" s="1">
        <v>0</v>
      </c>
      <c r="L157" s="1">
        <v>0</v>
      </c>
      <c r="M157" s="1">
        <v>0</v>
      </c>
      <c r="N157" s="55"/>
      <c r="O157" s="55"/>
      <c r="P157" s="55"/>
      <c r="Q157" s="55"/>
      <c r="R157" s="55"/>
      <c r="S157" s="55"/>
      <c r="T157" s="55"/>
      <c r="U157" s="55"/>
      <c r="V157" s="55"/>
    </row>
    <row r="158" spans="1:22" ht="31.5" customHeight="1" x14ac:dyDescent="0.25">
      <c r="A158" s="42" t="s">
        <v>136</v>
      </c>
      <c r="B158" s="51" t="s">
        <v>154</v>
      </c>
      <c r="C158" s="39">
        <v>2020</v>
      </c>
      <c r="D158" s="39">
        <v>2025</v>
      </c>
      <c r="E158" s="39" t="s">
        <v>29</v>
      </c>
      <c r="F158" s="29" t="s">
        <v>20</v>
      </c>
      <c r="G158" s="1">
        <f t="shared" si="43"/>
        <v>5000000</v>
      </c>
      <c r="H158" s="1">
        <v>0</v>
      </c>
      <c r="I158" s="1">
        <v>0</v>
      </c>
      <c r="J158" s="1">
        <f>J159+J160</f>
        <v>5000000</v>
      </c>
      <c r="K158" s="1">
        <v>0</v>
      </c>
      <c r="L158" s="1">
        <v>0</v>
      </c>
      <c r="M158" s="1">
        <v>0</v>
      </c>
      <c r="N158" s="48" t="s">
        <v>138</v>
      </c>
      <c r="O158" s="59" t="s">
        <v>9</v>
      </c>
      <c r="P158" s="56">
        <v>1</v>
      </c>
      <c r="Q158" s="56">
        <v>0</v>
      </c>
      <c r="R158" s="56">
        <v>0</v>
      </c>
      <c r="S158" s="56">
        <v>1</v>
      </c>
      <c r="T158" s="56">
        <v>0</v>
      </c>
      <c r="U158" s="56">
        <v>0</v>
      </c>
      <c r="V158" s="56">
        <v>0</v>
      </c>
    </row>
    <row r="159" spans="1:22" ht="69" customHeight="1" x14ac:dyDescent="0.25">
      <c r="A159" s="43"/>
      <c r="B159" s="52"/>
      <c r="C159" s="40"/>
      <c r="D159" s="40"/>
      <c r="E159" s="40"/>
      <c r="F159" s="3" t="s">
        <v>53</v>
      </c>
      <c r="G159" s="1">
        <f t="shared" si="43"/>
        <v>0</v>
      </c>
      <c r="H159" s="1">
        <v>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  <c r="N159" s="49"/>
      <c r="O159" s="59"/>
      <c r="P159" s="57"/>
      <c r="Q159" s="57"/>
      <c r="R159" s="57"/>
      <c r="S159" s="57"/>
      <c r="T159" s="57"/>
      <c r="U159" s="57"/>
      <c r="V159" s="57"/>
    </row>
    <row r="160" spans="1:22" ht="60" customHeight="1" x14ac:dyDescent="0.25">
      <c r="A160" s="44"/>
      <c r="B160" s="53"/>
      <c r="C160" s="41"/>
      <c r="D160" s="41"/>
      <c r="E160" s="41"/>
      <c r="F160" s="3" t="s">
        <v>52</v>
      </c>
      <c r="G160" s="1">
        <f t="shared" si="43"/>
        <v>5000000</v>
      </c>
      <c r="H160" s="1">
        <v>0</v>
      </c>
      <c r="I160" s="1">
        <v>0</v>
      </c>
      <c r="J160" s="1">
        <v>5000000</v>
      </c>
      <c r="K160" s="1">
        <v>0</v>
      </c>
      <c r="L160" s="1">
        <v>0</v>
      </c>
      <c r="M160" s="1">
        <v>0</v>
      </c>
      <c r="N160" s="50"/>
      <c r="O160" s="59"/>
      <c r="P160" s="58"/>
      <c r="Q160" s="58"/>
      <c r="R160" s="58"/>
      <c r="S160" s="58"/>
      <c r="T160" s="58"/>
      <c r="U160" s="58"/>
      <c r="V160" s="58"/>
    </row>
    <row r="161" spans="1:22" ht="30" customHeight="1" x14ac:dyDescent="0.25">
      <c r="A161" s="42" t="s">
        <v>134</v>
      </c>
      <c r="B161" s="48" t="s">
        <v>139</v>
      </c>
      <c r="C161" s="39">
        <v>2020</v>
      </c>
      <c r="D161" s="39">
        <v>2025</v>
      </c>
      <c r="E161" s="39" t="s">
        <v>29</v>
      </c>
      <c r="F161" s="29" t="s">
        <v>20</v>
      </c>
      <c r="G161" s="1">
        <f t="shared" si="43"/>
        <v>317464.94000000006</v>
      </c>
      <c r="H161" s="1">
        <v>0</v>
      </c>
      <c r="I161" s="1">
        <v>0</v>
      </c>
      <c r="J161" s="1">
        <f>J162+J163</f>
        <v>206147.6</v>
      </c>
      <c r="K161" s="1">
        <f>K162+K163</f>
        <v>103071.54000000001</v>
      </c>
      <c r="L161" s="1">
        <f>L162+L163</f>
        <v>4122.8999999999996</v>
      </c>
      <c r="M161" s="1">
        <f>M162+M163</f>
        <v>4122.8999999999996</v>
      </c>
      <c r="N161" s="54" t="s">
        <v>5</v>
      </c>
      <c r="O161" s="54" t="s">
        <v>5</v>
      </c>
      <c r="P161" s="54" t="s">
        <v>5</v>
      </c>
      <c r="Q161" s="54" t="s">
        <v>5</v>
      </c>
      <c r="R161" s="54" t="s">
        <v>5</v>
      </c>
      <c r="S161" s="54" t="s">
        <v>5</v>
      </c>
      <c r="T161" s="54" t="s">
        <v>5</v>
      </c>
      <c r="U161" s="54" t="s">
        <v>5</v>
      </c>
      <c r="V161" s="54" t="s">
        <v>5</v>
      </c>
    </row>
    <row r="162" spans="1:22" ht="64.5" customHeight="1" x14ac:dyDescent="0.25">
      <c r="A162" s="43"/>
      <c r="B162" s="49"/>
      <c r="C162" s="40"/>
      <c r="D162" s="40"/>
      <c r="E162" s="40"/>
      <c r="F162" s="3" t="s">
        <v>53</v>
      </c>
      <c r="G162" s="1">
        <f t="shared" si="43"/>
        <v>11338</v>
      </c>
      <c r="H162" s="1">
        <v>0</v>
      </c>
      <c r="I162" s="1">
        <v>0</v>
      </c>
      <c r="J162" s="1">
        <f t="shared" ref="J162:M163" si="44">J165</f>
        <v>2061.48</v>
      </c>
      <c r="K162" s="1">
        <f t="shared" si="44"/>
        <v>1030.72</v>
      </c>
      <c r="L162" s="1">
        <f t="shared" si="44"/>
        <v>4122.8999999999996</v>
      </c>
      <c r="M162" s="1">
        <f t="shared" si="44"/>
        <v>4122.8999999999996</v>
      </c>
      <c r="N162" s="55"/>
      <c r="O162" s="55"/>
      <c r="P162" s="55"/>
      <c r="Q162" s="55"/>
      <c r="R162" s="55"/>
      <c r="S162" s="55"/>
      <c r="T162" s="55"/>
      <c r="U162" s="55"/>
      <c r="V162" s="55"/>
    </row>
    <row r="163" spans="1:22" ht="49.5" customHeight="1" x14ac:dyDescent="0.25">
      <c r="A163" s="44"/>
      <c r="B163" s="49"/>
      <c r="C163" s="41"/>
      <c r="D163" s="41"/>
      <c r="E163" s="41"/>
      <c r="F163" s="3" t="s">
        <v>52</v>
      </c>
      <c r="G163" s="1">
        <f t="shared" si="43"/>
        <v>306126.94</v>
      </c>
      <c r="H163" s="1">
        <v>0</v>
      </c>
      <c r="I163" s="1">
        <v>0</v>
      </c>
      <c r="J163" s="1">
        <f t="shared" si="44"/>
        <v>204086.12</v>
      </c>
      <c r="K163" s="1">
        <f>K166</f>
        <v>102040.82</v>
      </c>
      <c r="L163" s="1">
        <f t="shared" si="44"/>
        <v>0</v>
      </c>
      <c r="M163" s="1">
        <f t="shared" si="44"/>
        <v>0</v>
      </c>
      <c r="N163" s="55"/>
      <c r="O163" s="55"/>
      <c r="P163" s="55"/>
      <c r="Q163" s="55"/>
      <c r="R163" s="55"/>
      <c r="S163" s="55"/>
      <c r="T163" s="55"/>
      <c r="U163" s="55"/>
      <c r="V163" s="55"/>
    </row>
    <row r="164" spans="1:22" ht="30.75" customHeight="1" x14ac:dyDescent="0.25">
      <c r="A164" s="42" t="s">
        <v>135</v>
      </c>
      <c r="B164" s="48" t="s">
        <v>133</v>
      </c>
      <c r="C164" s="39">
        <v>2020</v>
      </c>
      <c r="D164" s="39">
        <v>2025</v>
      </c>
      <c r="E164" s="39" t="s">
        <v>29</v>
      </c>
      <c r="F164" s="29" t="s">
        <v>20</v>
      </c>
      <c r="G164" s="1">
        <f t="shared" si="43"/>
        <v>317464.94000000006</v>
      </c>
      <c r="H164" s="1">
        <v>0</v>
      </c>
      <c r="I164" s="1">
        <v>0</v>
      </c>
      <c r="J164" s="1">
        <f>J165+J166</f>
        <v>206147.6</v>
      </c>
      <c r="K164" s="1">
        <f>K165+K166</f>
        <v>103071.54000000001</v>
      </c>
      <c r="L164" s="1">
        <f>L165+L166</f>
        <v>4122.8999999999996</v>
      </c>
      <c r="M164" s="1">
        <f>M165+M166</f>
        <v>4122.8999999999996</v>
      </c>
      <c r="N164" s="54" t="s">
        <v>5</v>
      </c>
      <c r="O164" s="54" t="s">
        <v>5</v>
      </c>
      <c r="P164" s="54" t="s">
        <v>5</v>
      </c>
      <c r="Q164" s="54" t="s">
        <v>5</v>
      </c>
      <c r="R164" s="54" t="s">
        <v>5</v>
      </c>
      <c r="S164" s="54" t="s">
        <v>5</v>
      </c>
      <c r="T164" s="54" t="s">
        <v>5</v>
      </c>
      <c r="U164" s="54" t="s">
        <v>5</v>
      </c>
      <c r="V164" s="54" t="s">
        <v>5</v>
      </c>
    </row>
    <row r="165" spans="1:22" ht="65.25" customHeight="1" x14ac:dyDescent="0.25">
      <c r="A165" s="43"/>
      <c r="B165" s="49"/>
      <c r="C165" s="40"/>
      <c r="D165" s="40"/>
      <c r="E165" s="40"/>
      <c r="F165" s="3" t="s">
        <v>53</v>
      </c>
      <c r="G165" s="1">
        <f t="shared" si="43"/>
        <v>11338</v>
      </c>
      <c r="H165" s="1">
        <v>0</v>
      </c>
      <c r="I165" s="1">
        <v>0</v>
      </c>
      <c r="J165" s="1">
        <f>J168</f>
        <v>2061.48</v>
      </c>
      <c r="K165" s="1">
        <f>K168</f>
        <v>1030.72</v>
      </c>
      <c r="L165" s="1">
        <f>L168</f>
        <v>4122.8999999999996</v>
      </c>
      <c r="M165" s="1">
        <f>M168</f>
        <v>4122.8999999999996</v>
      </c>
      <c r="N165" s="55"/>
      <c r="O165" s="55"/>
      <c r="P165" s="55"/>
      <c r="Q165" s="55"/>
      <c r="R165" s="55"/>
      <c r="S165" s="55"/>
      <c r="T165" s="55"/>
      <c r="U165" s="55"/>
      <c r="V165" s="55"/>
    </row>
    <row r="166" spans="1:22" ht="51.75" customHeight="1" x14ac:dyDescent="0.25">
      <c r="A166" s="44"/>
      <c r="B166" s="49"/>
      <c r="C166" s="41"/>
      <c r="D166" s="41"/>
      <c r="E166" s="41"/>
      <c r="F166" s="3" t="s">
        <v>52</v>
      </c>
      <c r="G166" s="1">
        <f t="shared" si="43"/>
        <v>306126.94</v>
      </c>
      <c r="H166" s="1">
        <v>0</v>
      </c>
      <c r="I166" s="1">
        <v>0</v>
      </c>
      <c r="J166" s="1">
        <f>J169</f>
        <v>204086.12</v>
      </c>
      <c r="K166" s="1">
        <f>K169</f>
        <v>102040.82</v>
      </c>
      <c r="L166" s="1">
        <v>0</v>
      </c>
      <c r="M166" s="1">
        <v>0</v>
      </c>
      <c r="N166" s="55"/>
      <c r="O166" s="55"/>
      <c r="P166" s="55"/>
      <c r="Q166" s="55"/>
      <c r="R166" s="55"/>
      <c r="S166" s="55"/>
      <c r="T166" s="55"/>
      <c r="U166" s="55"/>
      <c r="V166" s="55"/>
    </row>
    <row r="167" spans="1:22" ht="33" customHeight="1" x14ac:dyDescent="0.25">
      <c r="A167" s="42" t="s">
        <v>137</v>
      </c>
      <c r="B167" s="51" t="s">
        <v>155</v>
      </c>
      <c r="C167" s="39">
        <v>2020</v>
      </c>
      <c r="D167" s="39">
        <v>2025</v>
      </c>
      <c r="E167" s="40" t="s">
        <v>29</v>
      </c>
      <c r="F167" s="29" t="s">
        <v>20</v>
      </c>
      <c r="G167" s="1">
        <f t="shared" si="43"/>
        <v>317464.94000000006</v>
      </c>
      <c r="H167" s="1">
        <v>0</v>
      </c>
      <c r="I167" s="1">
        <v>0</v>
      </c>
      <c r="J167" s="1">
        <f>J168+J169</f>
        <v>206147.6</v>
      </c>
      <c r="K167" s="1">
        <f>K168+K169</f>
        <v>103071.54000000001</v>
      </c>
      <c r="L167" s="1">
        <f>L168+L169</f>
        <v>4122.8999999999996</v>
      </c>
      <c r="M167" s="1">
        <f>M168+M169</f>
        <v>4122.8999999999996</v>
      </c>
      <c r="N167" s="48" t="s">
        <v>141</v>
      </c>
      <c r="O167" s="39" t="s">
        <v>9</v>
      </c>
      <c r="P167" s="39">
        <f>S167+T167+U167+V167</f>
        <v>10</v>
      </c>
      <c r="Q167" s="39">
        <v>0</v>
      </c>
      <c r="R167" s="39">
        <v>0</v>
      </c>
      <c r="S167" s="39">
        <v>1</v>
      </c>
      <c r="T167" s="39">
        <v>3</v>
      </c>
      <c r="U167" s="39">
        <v>3</v>
      </c>
      <c r="V167" s="39">
        <v>3</v>
      </c>
    </row>
    <row r="168" spans="1:22" ht="66.75" customHeight="1" x14ac:dyDescent="0.25">
      <c r="A168" s="43"/>
      <c r="B168" s="52"/>
      <c r="C168" s="40"/>
      <c r="D168" s="40"/>
      <c r="E168" s="40"/>
      <c r="F168" s="3" t="s">
        <v>53</v>
      </c>
      <c r="G168" s="1">
        <f t="shared" ref="G168:G169" si="45">SUM(H168:M168)</f>
        <v>11338</v>
      </c>
      <c r="H168" s="1">
        <v>0</v>
      </c>
      <c r="I168" s="1">
        <v>0</v>
      </c>
      <c r="J168" s="1">
        <v>2061.48</v>
      </c>
      <c r="K168" s="1">
        <v>1030.72</v>
      </c>
      <c r="L168" s="1">
        <v>4122.8999999999996</v>
      </c>
      <c r="M168" s="1">
        <v>4122.8999999999996</v>
      </c>
      <c r="N168" s="49"/>
      <c r="O168" s="40"/>
      <c r="P168" s="40"/>
      <c r="Q168" s="40"/>
      <c r="R168" s="40"/>
      <c r="S168" s="40"/>
      <c r="T168" s="40"/>
      <c r="U168" s="40"/>
      <c r="V168" s="40"/>
    </row>
    <row r="169" spans="1:22" ht="129" customHeight="1" x14ac:dyDescent="0.25">
      <c r="A169" s="44"/>
      <c r="B169" s="53"/>
      <c r="C169" s="41"/>
      <c r="D169" s="41"/>
      <c r="E169" s="41"/>
      <c r="F169" s="3" t="s">
        <v>52</v>
      </c>
      <c r="G169" s="1">
        <f t="shared" si="45"/>
        <v>306126.94</v>
      </c>
      <c r="H169" s="1">
        <v>0</v>
      </c>
      <c r="I169" s="1">
        <v>0</v>
      </c>
      <c r="J169" s="1">
        <v>204086.12</v>
      </c>
      <c r="K169" s="1">
        <v>102040.82</v>
      </c>
      <c r="L169" s="1">
        <v>0</v>
      </c>
      <c r="M169" s="1">
        <v>0</v>
      </c>
      <c r="N169" s="50"/>
      <c r="O169" s="41"/>
      <c r="P169" s="41"/>
      <c r="Q169" s="41"/>
      <c r="R169" s="41"/>
      <c r="S169" s="41"/>
      <c r="T169" s="41"/>
      <c r="U169" s="41"/>
      <c r="V169" s="41"/>
    </row>
    <row r="170" spans="1:22" ht="35.25" customHeight="1" x14ac:dyDescent="0.25">
      <c r="A170" s="76" t="s">
        <v>65</v>
      </c>
      <c r="B170" s="77"/>
      <c r="C170" s="39">
        <v>2020</v>
      </c>
      <c r="D170" s="39">
        <v>2025</v>
      </c>
      <c r="E170" s="39" t="s">
        <v>29</v>
      </c>
      <c r="F170" s="3" t="s">
        <v>20</v>
      </c>
      <c r="G170" s="1">
        <f>H170+I170+J170+K170+L170+M170</f>
        <v>1179473425.73</v>
      </c>
      <c r="H170" s="1">
        <f t="shared" ref="H170:M170" si="46">H171+H172</f>
        <v>206695228.62</v>
      </c>
      <c r="I170" s="1">
        <f t="shared" si="46"/>
        <v>334143473.88999999</v>
      </c>
      <c r="J170" s="1">
        <f>J171+J172</f>
        <v>226023317.75</v>
      </c>
      <c r="K170" s="1">
        <f t="shared" si="46"/>
        <v>175339739.46999997</v>
      </c>
      <c r="L170" s="1">
        <f t="shared" si="46"/>
        <v>117818991.00000001</v>
      </c>
      <c r="M170" s="1">
        <f t="shared" si="46"/>
        <v>119452675.00000001</v>
      </c>
      <c r="N170" s="54" t="s">
        <v>5</v>
      </c>
      <c r="O170" s="54" t="s">
        <v>5</v>
      </c>
      <c r="P170" s="54" t="s">
        <v>5</v>
      </c>
      <c r="Q170" s="54" t="s">
        <v>5</v>
      </c>
      <c r="R170" s="54" t="s">
        <v>5</v>
      </c>
      <c r="S170" s="54" t="s">
        <v>5</v>
      </c>
      <c r="T170" s="54" t="s">
        <v>5</v>
      </c>
      <c r="U170" s="54" t="s">
        <v>5</v>
      </c>
      <c r="V170" s="54" t="s">
        <v>5</v>
      </c>
    </row>
    <row r="171" spans="1:22" ht="57.75" customHeight="1" x14ac:dyDescent="0.25">
      <c r="A171" s="78"/>
      <c r="B171" s="79"/>
      <c r="C171" s="40"/>
      <c r="D171" s="40"/>
      <c r="E171" s="40"/>
      <c r="F171" s="3" t="s">
        <v>53</v>
      </c>
      <c r="G171" s="1">
        <f>H171+I171+J171+K171+L171+M171</f>
        <v>738967278.39999998</v>
      </c>
      <c r="H171" s="1">
        <f>H141+H90+H69+H57+H15</f>
        <v>113325918.81999999</v>
      </c>
      <c r="I171" s="1">
        <f>I15+I60+I72+I93+I144</f>
        <v>118879574.65000001</v>
      </c>
      <c r="J171" s="1">
        <f>J15+J57+J69+J90+J141+J153+J162</f>
        <v>125733785.28000002</v>
      </c>
      <c r="K171" s="1">
        <f>K15+K57+K69+K90+K141+K162</f>
        <v>143756333.64999998</v>
      </c>
      <c r="L171" s="1">
        <f>L15+L57+L69+L90+L141</f>
        <v>117818991.00000001</v>
      </c>
      <c r="M171" s="1">
        <f>M15+M57+M69+M90+M141+M162</f>
        <v>119452675.00000001</v>
      </c>
      <c r="N171" s="55"/>
      <c r="O171" s="55"/>
      <c r="P171" s="55"/>
      <c r="Q171" s="55"/>
      <c r="R171" s="55"/>
      <c r="S171" s="55"/>
      <c r="T171" s="55"/>
      <c r="U171" s="55"/>
      <c r="V171" s="55"/>
    </row>
    <row r="172" spans="1:22" ht="65.25" customHeight="1" x14ac:dyDescent="0.25">
      <c r="A172" s="80"/>
      <c r="B172" s="81"/>
      <c r="C172" s="41"/>
      <c r="D172" s="41"/>
      <c r="E172" s="41"/>
      <c r="F172" s="3" t="s">
        <v>52</v>
      </c>
      <c r="G172" s="1">
        <f>H172+I172+J172+K172+L172+M172</f>
        <v>440506147.32999998</v>
      </c>
      <c r="H172" s="1">
        <f>H16+H58+H70+H91+H145</f>
        <v>93369309.799999997</v>
      </c>
      <c r="I172" s="1">
        <f>I16+I58+I70+I91+I142</f>
        <v>215263899.24000001</v>
      </c>
      <c r="J172" s="1">
        <f>J16+J58+J70+J91+J142+J154+J163</f>
        <v>100289532.47</v>
      </c>
      <c r="K172" s="1">
        <f>K16+K58+K70+K91+K142+K154+K166</f>
        <v>31583405.82</v>
      </c>
      <c r="L172" s="1">
        <f>L16+L58+L70+L91+L142</f>
        <v>0</v>
      </c>
      <c r="M172" s="1">
        <f>M16+M58+M70+M91+M142</f>
        <v>0</v>
      </c>
      <c r="N172" s="82"/>
      <c r="O172" s="82"/>
      <c r="P172" s="82"/>
      <c r="Q172" s="82"/>
      <c r="R172" s="82"/>
      <c r="S172" s="82"/>
      <c r="T172" s="82"/>
      <c r="U172" s="82"/>
      <c r="V172" s="82"/>
    </row>
    <row r="173" spans="1:22" x14ac:dyDescent="0.3">
      <c r="C173" s="13"/>
      <c r="D173" s="13"/>
      <c r="E173" s="14"/>
    </row>
    <row r="174" spans="1:22" x14ac:dyDescent="0.3">
      <c r="C174" s="13"/>
      <c r="D174" s="13"/>
      <c r="E174" s="14"/>
    </row>
    <row r="175" spans="1:22" ht="45.75" x14ac:dyDescent="0.65">
      <c r="B175" s="22"/>
      <c r="C175" s="23"/>
      <c r="D175" s="23"/>
      <c r="E175" s="24"/>
      <c r="F175" s="22"/>
      <c r="G175" s="22"/>
    </row>
    <row r="176" spans="1:22" x14ac:dyDescent="0.3">
      <c r="C176" s="13"/>
      <c r="D176" s="13"/>
      <c r="E176" s="14"/>
    </row>
    <row r="177" spans="3:13" x14ac:dyDescent="0.3">
      <c r="C177" s="13"/>
      <c r="D177" s="13"/>
      <c r="E177" s="14"/>
      <c r="G177" s="15"/>
      <c r="H177" s="15"/>
      <c r="I177" s="15"/>
      <c r="J177" s="18"/>
      <c r="K177" s="15"/>
      <c r="L177" s="15"/>
      <c r="M177" s="15"/>
    </row>
    <row r="178" spans="3:13" x14ac:dyDescent="0.3">
      <c r="C178" s="13"/>
      <c r="D178" s="13"/>
      <c r="E178" s="14"/>
    </row>
    <row r="179" spans="3:13" x14ac:dyDescent="0.3">
      <c r="C179" s="13"/>
      <c r="D179" s="13"/>
      <c r="E179" s="14"/>
    </row>
    <row r="180" spans="3:13" x14ac:dyDescent="0.3">
      <c r="C180" s="13"/>
      <c r="D180" s="13"/>
      <c r="E180" s="14"/>
    </row>
  </sheetData>
  <mergeCells count="661">
    <mergeCell ref="R2:V2"/>
    <mergeCell ref="T131:T133"/>
    <mergeCell ref="U131:U133"/>
    <mergeCell ref="V131:V133"/>
    <mergeCell ref="O62:O64"/>
    <mergeCell ref="R101:R103"/>
    <mergeCell ref="S101:S103"/>
    <mergeCell ref="S62:S64"/>
    <mergeCell ref="Q65:Q67"/>
    <mergeCell ref="P62:P64"/>
    <mergeCell ref="P65:P67"/>
    <mergeCell ref="O65:O67"/>
    <mergeCell ref="Q62:Q64"/>
    <mergeCell ref="R62:R64"/>
    <mergeCell ref="S77:S79"/>
    <mergeCell ref="R80:R82"/>
    <mergeCell ref="S80:S82"/>
    <mergeCell ref="S74:S76"/>
    <mergeCell ref="P77:P79"/>
    <mergeCell ref="Q83:Q85"/>
    <mergeCell ref="O98:O100"/>
    <mergeCell ref="R65:R67"/>
    <mergeCell ref="R68:R70"/>
    <mergeCell ref="P71:P73"/>
    <mergeCell ref="P68:P70"/>
    <mergeCell ref="P80:P82"/>
    <mergeCell ref="Q80:Q82"/>
    <mergeCell ref="R77:R79"/>
    <mergeCell ref="U65:U67"/>
    <mergeCell ref="S65:S67"/>
    <mergeCell ref="T65:T67"/>
    <mergeCell ref="R74:R76"/>
    <mergeCell ref="R71:R73"/>
    <mergeCell ref="S71:S73"/>
    <mergeCell ref="S68:S70"/>
    <mergeCell ref="T68:T70"/>
    <mergeCell ref="Q68:Q70"/>
    <mergeCell ref="Q74:Q76"/>
    <mergeCell ref="Q71:Q73"/>
    <mergeCell ref="R104:R106"/>
    <mergeCell ref="S104:S106"/>
    <mergeCell ref="S113:S115"/>
    <mergeCell ref="P107:P109"/>
    <mergeCell ref="P95:P97"/>
    <mergeCell ref="S116:S118"/>
    <mergeCell ref="S119:S121"/>
    <mergeCell ref="S122:S124"/>
    <mergeCell ref="T122:T124"/>
    <mergeCell ref="T104:T106"/>
    <mergeCell ref="S98:S100"/>
    <mergeCell ref="R107:R109"/>
    <mergeCell ref="S107:S109"/>
    <mergeCell ref="Q110:Q112"/>
    <mergeCell ref="Q113:Q115"/>
    <mergeCell ref="U125:U127"/>
    <mergeCell ref="V125:V127"/>
    <mergeCell ref="R110:R112"/>
    <mergeCell ref="S110:S112"/>
    <mergeCell ref="T110:T112"/>
    <mergeCell ref="U110:U112"/>
    <mergeCell ref="V110:V112"/>
    <mergeCell ref="T113:T115"/>
    <mergeCell ref="U113:U115"/>
    <mergeCell ref="V113:V115"/>
    <mergeCell ref="R122:R124"/>
    <mergeCell ref="R113:R115"/>
    <mergeCell ref="N1:Q2"/>
    <mergeCell ref="B167:B169"/>
    <mergeCell ref="C167:C169"/>
    <mergeCell ref="D167:D169"/>
    <mergeCell ref="E167:E169"/>
    <mergeCell ref="N167:N169"/>
    <mergeCell ref="O167:O169"/>
    <mergeCell ref="P167:P169"/>
    <mergeCell ref="Q167:Q169"/>
    <mergeCell ref="C89:C91"/>
    <mergeCell ref="A3:V3"/>
    <mergeCell ref="A4:V4"/>
    <mergeCell ref="A5:V5"/>
    <mergeCell ref="E7:E10"/>
    <mergeCell ref="O8:O10"/>
    <mergeCell ref="A14:A16"/>
    <mergeCell ref="D8:D10"/>
    <mergeCell ref="E17:E19"/>
    <mergeCell ref="V65:V67"/>
    <mergeCell ref="V62:V64"/>
    <mergeCell ref="U122:U124"/>
    <mergeCell ref="V122:V124"/>
    <mergeCell ref="S125:S127"/>
    <mergeCell ref="T125:T127"/>
    <mergeCell ref="N26:N31"/>
    <mergeCell ref="U167:U169"/>
    <mergeCell ref="V167:V169"/>
    <mergeCell ref="T83:T85"/>
    <mergeCell ref="S83:S85"/>
    <mergeCell ref="V74:V76"/>
    <mergeCell ref="V83:V85"/>
    <mergeCell ref="P74:P76"/>
    <mergeCell ref="P83:P85"/>
    <mergeCell ref="Q77:Q79"/>
    <mergeCell ref="S95:S97"/>
    <mergeCell ref="S86:S88"/>
    <mergeCell ref="R86:R88"/>
    <mergeCell ref="R95:R97"/>
    <mergeCell ref="R92:R94"/>
    <mergeCell ref="R83:R85"/>
    <mergeCell ref="P86:P88"/>
    <mergeCell ref="Q107:Q109"/>
    <mergeCell ref="Q119:Q121"/>
    <mergeCell ref="T140:T142"/>
    <mergeCell ref="U140:U142"/>
    <mergeCell ref="V140:V142"/>
    <mergeCell ref="O113:O115"/>
    <mergeCell ref="P113:P115"/>
    <mergeCell ref="V71:V73"/>
    <mergeCell ref="U74:U76"/>
    <mergeCell ref="T77:T79"/>
    <mergeCell ref="U77:U79"/>
    <mergeCell ref="V80:V82"/>
    <mergeCell ref="U107:U109"/>
    <mergeCell ref="V107:V109"/>
    <mergeCell ref="U119:U121"/>
    <mergeCell ref="V119:V121"/>
    <mergeCell ref="T101:T103"/>
    <mergeCell ref="U101:U103"/>
    <mergeCell ref="V101:V103"/>
    <mergeCell ref="T95:T97"/>
    <mergeCell ref="U95:U97"/>
    <mergeCell ref="V116:V118"/>
    <mergeCell ref="V98:V100"/>
    <mergeCell ref="U116:U118"/>
    <mergeCell ref="T80:T82"/>
    <mergeCell ref="U80:U82"/>
    <mergeCell ref="T71:T73"/>
    <mergeCell ref="T74:T76"/>
    <mergeCell ref="U71:U73"/>
    <mergeCell ref="U104:U106"/>
    <mergeCell ref="V104:V106"/>
    <mergeCell ref="A83:A85"/>
    <mergeCell ref="B83:B85"/>
    <mergeCell ref="A89:A91"/>
    <mergeCell ref="B89:B91"/>
    <mergeCell ref="D89:D91"/>
    <mergeCell ref="V56:V58"/>
    <mergeCell ref="U56:U58"/>
    <mergeCell ref="V59:V61"/>
    <mergeCell ref="U62:U64"/>
    <mergeCell ref="T59:T61"/>
    <mergeCell ref="U59:U61"/>
    <mergeCell ref="S56:S58"/>
    <mergeCell ref="T56:T58"/>
    <mergeCell ref="U86:U88"/>
    <mergeCell ref="T86:T88"/>
    <mergeCell ref="A59:A61"/>
    <mergeCell ref="C59:C61"/>
    <mergeCell ref="P56:P58"/>
    <mergeCell ref="C62:C64"/>
    <mergeCell ref="D62:D64"/>
    <mergeCell ref="N59:N61"/>
    <mergeCell ref="O59:O61"/>
    <mergeCell ref="N56:N58"/>
    <mergeCell ref="A62:A64"/>
    <mergeCell ref="A95:A97"/>
    <mergeCell ref="B95:B97"/>
    <mergeCell ref="A86:A88"/>
    <mergeCell ref="B86:B88"/>
    <mergeCell ref="C86:C88"/>
    <mergeCell ref="D86:D88"/>
    <mergeCell ref="A92:A94"/>
    <mergeCell ref="V89:V91"/>
    <mergeCell ref="P89:P91"/>
    <mergeCell ref="Q89:Q91"/>
    <mergeCell ref="O95:O97"/>
    <mergeCell ref="N95:N97"/>
    <mergeCell ref="N89:N91"/>
    <mergeCell ref="U89:U91"/>
    <mergeCell ref="S89:S91"/>
    <mergeCell ref="O89:O91"/>
    <mergeCell ref="R89:R91"/>
    <mergeCell ref="N92:N94"/>
    <mergeCell ref="Q95:Q97"/>
    <mergeCell ref="P92:P94"/>
    <mergeCell ref="T89:T91"/>
    <mergeCell ref="Q86:Q88"/>
    <mergeCell ref="Q92:Q94"/>
    <mergeCell ref="O92:O94"/>
    <mergeCell ref="N62:N64"/>
    <mergeCell ref="B62:B64"/>
    <mergeCell ref="E59:E61"/>
    <mergeCell ref="D56:D58"/>
    <mergeCell ref="E56:E58"/>
    <mergeCell ref="B56:B58"/>
    <mergeCell ref="E65:E67"/>
    <mergeCell ref="E62:E64"/>
    <mergeCell ref="E47:E49"/>
    <mergeCell ref="B59:B61"/>
    <mergeCell ref="D47:D49"/>
    <mergeCell ref="C47:C49"/>
    <mergeCell ref="B50:B52"/>
    <mergeCell ref="B47:B49"/>
    <mergeCell ref="C56:C58"/>
    <mergeCell ref="N47:N52"/>
    <mergeCell ref="N65:N67"/>
    <mergeCell ref="C53:C55"/>
    <mergeCell ref="D53:D55"/>
    <mergeCell ref="E53:E55"/>
    <mergeCell ref="B53:B55"/>
    <mergeCell ref="D65:D67"/>
    <mergeCell ref="C65:C67"/>
    <mergeCell ref="A17:A19"/>
    <mergeCell ref="B17:B19"/>
    <mergeCell ref="O56:O58"/>
    <mergeCell ref="D59:D61"/>
    <mergeCell ref="O47:O52"/>
    <mergeCell ref="A38:A40"/>
    <mergeCell ref="B38:B40"/>
    <mergeCell ref="E14:E16"/>
    <mergeCell ref="C32:C34"/>
    <mergeCell ref="B20:B22"/>
    <mergeCell ref="B29:B31"/>
    <mergeCell ref="C17:C19"/>
    <mergeCell ref="A26:A28"/>
    <mergeCell ref="B26:B28"/>
    <mergeCell ref="C26:C28"/>
    <mergeCell ref="D32:D34"/>
    <mergeCell ref="O26:O31"/>
    <mergeCell ref="A47:A49"/>
    <mergeCell ref="A56:A58"/>
    <mergeCell ref="A44:A46"/>
    <mergeCell ref="D44:D46"/>
    <mergeCell ref="N32:N37"/>
    <mergeCell ref="N44:N46"/>
    <mergeCell ref="E38:E40"/>
    <mergeCell ref="N17:N25"/>
    <mergeCell ref="O17:O25"/>
    <mergeCell ref="A13:B13"/>
    <mergeCell ref="A12:B12"/>
    <mergeCell ref="H9:H10"/>
    <mergeCell ref="D14:D16"/>
    <mergeCell ref="B14:B16"/>
    <mergeCell ref="C14:C16"/>
    <mergeCell ref="D38:D40"/>
    <mergeCell ref="B23:B25"/>
    <mergeCell ref="C23:C25"/>
    <mergeCell ref="D23:D25"/>
    <mergeCell ref="E23:E25"/>
    <mergeCell ref="E32:E34"/>
    <mergeCell ref="E26:E28"/>
    <mergeCell ref="D26:D28"/>
    <mergeCell ref="D17:D19"/>
    <mergeCell ref="A7:A10"/>
    <mergeCell ref="C7:D7"/>
    <mergeCell ref="B7:B10"/>
    <mergeCell ref="C8:C10"/>
    <mergeCell ref="A32:A34"/>
    <mergeCell ref="B32:B34"/>
    <mergeCell ref="C38:C40"/>
    <mergeCell ref="N7:V7"/>
    <mergeCell ref="P9:P10"/>
    <mergeCell ref="P8:V8"/>
    <mergeCell ref="Q9:V9"/>
    <mergeCell ref="N8:N10"/>
    <mergeCell ref="F8:F10"/>
    <mergeCell ref="H8:M8"/>
    <mergeCell ref="G8:G10"/>
    <mergeCell ref="M9:M10"/>
    <mergeCell ref="I9:I10"/>
    <mergeCell ref="F7:M7"/>
    <mergeCell ref="L9:L10"/>
    <mergeCell ref="J9:J10"/>
    <mergeCell ref="K9:K10"/>
    <mergeCell ref="B41:B43"/>
    <mergeCell ref="B44:B46"/>
    <mergeCell ref="C44:C46"/>
    <mergeCell ref="E44:E46"/>
    <mergeCell ref="O32:O37"/>
    <mergeCell ref="P32:P37"/>
    <mergeCell ref="Q32:Q37"/>
    <mergeCell ref="R32:R37"/>
    <mergeCell ref="R56:R58"/>
    <mergeCell ref="N38:N43"/>
    <mergeCell ref="O38:O43"/>
    <mergeCell ref="P38:P43"/>
    <mergeCell ref="Q38:Q43"/>
    <mergeCell ref="R38:R43"/>
    <mergeCell ref="O44:O46"/>
    <mergeCell ref="B35:B37"/>
    <mergeCell ref="Q53:Q55"/>
    <mergeCell ref="R53:R55"/>
    <mergeCell ref="P53:P55"/>
    <mergeCell ref="O53:O55"/>
    <mergeCell ref="Q59:Q61"/>
    <mergeCell ref="T62:T64"/>
    <mergeCell ref="S59:S61"/>
    <mergeCell ref="Q56:Q58"/>
    <mergeCell ref="R59:R61"/>
    <mergeCell ref="P59:P61"/>
    <mergeCell ref="A77:A79"/>
    <mergeCell ref="B77:B79"/>
    <mergeCell ref="C77:C79"/>
    <mergeCell ref="D77:D79"/>
    <mergeCell ref="C71:C73"/>
    <mergeCell ref="D74:D76"/>
    <mergeCell ref="A68:A70"/>
    <mergeCell ref="A65:A67"/>
    <mergeCell ref="A71:A73"/>
    <mergeCell ref="B68:B70"/>
    <mergeCell ref="B65:B67"/>
    <mergeCell ref="A74:A76"/>
    <mergeCell ref="B71:B73"/>
    <mergeCell ref="B74:B76"/>
    <mergeCell ref="C68:C70"/>
    <mergeCell ref="C74:C76"/>
    <mergeCell ref="D68:D70"/>
    <mergeCell ref="D71:D73"/>
    <mergeCell ref="E74:E76"/>
    <mergeCell ref="E80:E82"/>
    <mergeCell ref="O86:O88"/>
    <mergeCell ref="N83:N85"/>
    <mergeCell ref="N71:N73"/>
    <mergeCell ref="E77:E79"/>
    <mergeCell ref="E68:E70"/>
    <mergeCell ref="E71:E73"/>
    <mergeCell ref="N80:N82"/>
    <mergeCell ref="O80:O82"/>
    <mergeCell ref="N77:N79"/>
    <mergeCell ref="O74:O76"/>
    <mergeCell ref="O77:O79"/>
    <mergeCell ref="N86:N88"/>
    <mergeCell ref="O71:O73"/>
    <mergeCell ref="N74:N76"/>
    <mergeCell ref="E86:E88"/>
    <mergeCell ref="O83:O85"/>
    <mergeCell ref="N68:N70"/>
    <mergeCell ref="O68:O70"/>
    <mergeCell ref="V170:V172"/>
    <mergeCell ref="V86:V88"/>
    <mergeCell ref="S1:V1"/>
    <mergeCell ref="S170:S172"/>
    <mergeCell ref="T170:T172"/>
    <mergeCell ref="T146:T148"/>
    <mergeCell ref="U146:U148"/>
    <mergeCell ref="U170:U172"/>
    <mergeCell ref="V95:V97"/>
    <mergeCell ref="S92:S94"/>
    <mergeCell ref="T92:T94"/>
    <mergeCell ref="U92:U94"/>
    <mergeCell ref="V92:V94"/>
    <mergeCell ref="V68:V70"/>
    <mergeCell ref="V77:V79"/>
    <mergeCell ref="U83:U85"/>
    <mergeCell ref="U68:U70"/>
    <mergeCell ref="V146:V148"/>
    <mergeCell ref="S146:S148"/>
    <mergeCell ref="S143:S145"/>
    <mergeCell ref="U98:U100"/>
    <mergeCell ref="V143:V145"/>
    <mergeCell ref="S140:S142"/>
    <mergeCell ref="O119:O121"/>
    <mergeCell ref="O140:O142"/>
    <mergeCell ref="R119:R121"/>
    <mergeCell ref="R140:R142"/>
    <mergeCell ref="R125:R127"/>
    <mergeCell ref="Q143:Q145"/>
    <mergeCell ref="O128:O130"/>
    <mergeCell ref="P128:P130"/>
    <mergeCell ref="Q128:Q130"/>
    <mergeCell ref="R128:R130"/>
    <mergeCell ref="O131:O133"/>
    <mergeCell ref="P131:P133"/>
    <mergeCell ref="Q131:Q133"/>
    <mergeCell ref="R131:R133"/>
    <mergeCell ref="R134:R136"/>
    <mergeCell ref="R137:R139"/>
    <mergeCell ref="P170:P172"/>
    <mergeCell ref="P143:P145"/>
    <mergeCell ref="T98:T100"/>
    <mergeCell ref="R98:R100"/>
    <mergeCell ref="P140:P142"/>
    <mergeCell ref="Q140:Q142"/>
    <mergeCell ref="P98:P100"/>
    <mergeCell ref="Q98:Q100"/>
    <mergeCell ref="Q170:Q172"/>
    <mergeCell ref="R170:R172"/>
    <mergeCell ref="R167:R169"/>
    <mergeCell ref="S167:S169"/>
    <mergeCell ref="T167:T169"/>
    <mergeCell ref="T107:T109"/>
    <mergeCell ref="T119:T121"/>
    <mergeCell ref="T116:T118"/>
    <mergeCell ref="R143:R145"/>
    <mergeCell ref="R116:R118"/>
    <mergeCell ref="T149:T151"/>
    <mergeCell ref="P101:P103"/>
    <mergeCell ref="Q101:Q103"/>
    <mergeCell ref="P104:P106"/>
    <mergeCell ref="Q104:Q106"/>
    <mergeCell ref="P119:P121"/>
    <mergeCell ref="N98:N100"/>
    <mergeCell ref="N107:N109"/>
    <mergeCell ref="B119:B121"/>
    <mergeCell ref="E119:E121"/>
    <mergeCell ref="A140:A142"/>
    <mergeCell ref="E122:E124"/>
    <mergeCell ref="P146:P148"/>
    <mergeCell ref="Q146:Q148"/>
    <mergeCell ref="R146:R148"/>
    <mergeCell ref="N113:N115"/>
    <mergeCell ref="O101:O103"/>
    <mergeCell ref="O104:O106"/>
    <mergeCell ref="O125:O127"/>
    <mergeCell ref="P125:P127"/>
    <mergeCell ref="Q125:Q127"/>
    <mergeCell ref="O107:O109"/>
    <mergeCell ref="O116:O118"/>
    <mergeCell ref="P116:P118"/>
    <mergeCell ref="Q116:Q118"/>
    <mergeCell ref="O122:O124"/>
    <mergeCell ref="P122:P124"/>
    <mergeCell ref="Q122:Q124"/>
    <mergeCell ref="O110:O112"/>
    <mergeCell ref="P110:P112"/>
    <mergeCell ref="B107:B109"/>
    <mergeCell ref="B101:B103"/>
    <mergeCell ref="B104:B106"/>
    <mergeCell ref="E104:E106"/>
    <mergeCell ref="E101:E103"/>
    <mergeCell ref="B110:B112"/>
    <mergeCell ref="E110:E112"/>
    <mergeCell ref="E98:E100"/>
    <mergeCell ref="C98:C100"/>
    <mergeCell ref="A170:B172"/>
    <mergeCell ref="C170:C172"/>
    <mergeCell ref="D170:D172"/>
    <mergeCell ref="N143:N145"/>
    <mergeCell ref="O143:O145"/>
    <mergeCell ref="A143:A145"/>
    <mergeCell ref="N146:N148"/>
    <mergeCell ref="B146:B148"/>
    <mergeCell ref="E143:E145"/>
    <mergeCell ref="C146:C148"/>
    <mergeCell ref="D146:D148"/>
    <mergeCell ref="E170:E172"/>
    <mergeCell ref="D143:D145"/>
    <mergeCell ref="B143:B145"/>
    <mergeCell ref="E146:E148"/>
    <mergeCell ref="C143:C145"/>
    <mergeCell ref="N170:N172"/>
    <mergeCell ref="O146:O148"/>
    <mergeCell ref="B149:B151"/>
    <mergeCell ref="C149:C151"/>
    <mergeCell ref="D149:D151"/>
    <mergeCell ref="E149:E151"/>
    <mergeCell ref="N149:N151"/>
    <mergeCell ref="O170:O172"/>
    <mergeCell ref="S38:S43"/>
    <mergeCell ref="T38:T43"/>
    <mergeCell ref="U38:U43"/>
    <mergeCell ref="V38:V43"/>
    <mergeCell ref="V44:V46"/>
    <mergeCell ref="P17:P25"/>
    <mergeCell ref="Q17:Q25"/>
    <mergeCell ref="R17:R25"/>
    <mergeCell ref="S17:S25"/>
    <mergeCell ref="T17:T25"/>
    <mergeCell ref="U17:U25"/>
    <mergeCell ref="V17:V25"/>
    <mergeCell ref="S32:S37"/>
    <mergeCell ref="T32:T37"/>
    <mergeCell ref="U32:U37"/>
    <mergeCell ref="V32:V37"/>
    <mergeCell ref="P26:P31"/>
    <mergeCell ref="Q26:Q31"/>
    <mergeCell ref="R26:R31"/>
    <mergeCell ref="S26:S31"/>
    <mergeCell ref="T26:T31"/>
    <mergeCell ref="U26:U31"/>
    <mergeCell ref="V26:V31"/>
    <mergeCell ref="V47:V52"/>
    <mergeCell ref="T44:T46"/>
    <mergeCell ref="P47:P52"/>
    <mergeCell ref="S47:S52"/>
    <mergeCell ref="T47:T52"/>
    <mergeCell ref="U47:U52"/>
    <mergeCell ref="Q47:Q52"/>
    <mergeCell ref="R47:R52"/>
    <mergeCell ref="P44:P46"/>
    <mergeCell ref="Q44:Q46"/>
    <mergeCell ref="R44:R46"/>
    <mergeCell ref="S44:S46"/>
    <mergeCell ref="U44:U46"/>
    <mergeCell ref="U53:U55"/>
    <mergeCell ref="V53:V55"/>
    <mergeCell ref="A125:A127"/>
    <mergeCell ref="B125:B127"/>
    <mergeCell ref="C125:C127"/>
    <mergeCell ref="D125:D127"/>
    <mergeCell ref="N125:N127"/>
    <mergeCell ref="B122:B123"/>
    <mergeCell ref="E125:E127"/>
    <mergeCell ref="B80:B82"/>
    <mergeCell ref="C107:C109"/>
    <mergeCell ref="D107:D109"/>
    <mergeCell ref="E107:E109"/>
    <mergeCell ref="N119:N121"/>
    <mergeCell ref="N116:N118"/>
    <mergeCell ref="E116:E118"/>
    <mergeCell ref="B116:B118"/>
    <mergeCell ref="N122:N124"/>
    <mergeCell ref="B92:B94"/>
    <mergeCell ref="C92:C94"/>
    <mergeCell ref="D92:D94"/>
    <mergeCell ref="E92:E94"/>
    <mergeCell ref="C95:C97"/>
    <mergeCell ref="E95:E97"/>
    <mergeCell ref="O149:O151"/>
    <mergeCell ref="P149:P151"/>
    <mergeCell ref="Q149:Q151"/>
    <mergeCell ref="R149:R151"/>
    <mergeCell ref="S149:S151"/>
    <mergeCell ref="A53:A55"/>
    <mergeCell ref="N53:N55"/>
    <mergeCell ref="S53:S55"/>
    <mergeCell ref="T53:T55"/>
    <mergeCell ref="D98:D100"/>
    <mergeCell ref="D83:D85"/>
    <mergeCell ref="E89:E91"/>
    <mergeCell ref="E83:E85"/>
    <mergeCell ref="B98:B100"/>
    <mergeCell ref="D95:D97"/>
    <mergeCell ref="C83:C85"/>
    <mergeCell ref="A98:A100"/>
    <mergeCell ref="N140:N142"/>
    <mergeCell ref="N101:N103"/>
    <mergeCell ref="N104:N106"/>
    <mergeCell ref="N110:N112"/>
    <mergeCell ref="B113:B115"/>
    <mergeCell ref="E113:E115"/>
    <mergeCell ref="A107:A109"/>
    <mergeCell ref="S128:S130"/>
    <mergeCell ref="T128:T130"/>
    <mergeCell ref="U128:U130"/>
    <mergeCell ref="V128:V130"/>
    <mergeCell ref="A128:A130"/>
    <mergeCell ref="C128:C130"/>
    <mergeCell ref="D128:D130"/>
    <mergeCell ref="A146:A148"/>
    <mergeCell ref="B140:B142"/>
    <mergeCell ref="E140:E142"/>
    <mergeCell ref="D140:D142"/>
    <mergeCell ref="B128:B130"/>
    <mergeCell ref="E128:E130"/>
    <mergeCell ref="N128:N130"/>
    <mergeCell ref="T143:T145"/>
    <mergeCell ref="U143:U145"/>
    <mergeCell ref="C140:C142"/>
    <mergeCell ref="C131:C133"/>
    <mergeCell ref="D131:D133"/>
    <mergeCell ref="E131:E133"/>
    <mergeCell ref="A131:A133"/>
    <mergeCell ref="B131:B133"/>
    <mergeCell ref="N131:N133"/>
    <mergeCell ref="S131:S133"/>
    <mergeCell ref="U149:U151"/>
    <mergeCell ref="V149:V151"/>
    <mergeCell ref="A164:A166"/>
    <mergeCell ref="B164:B166"/>
    <mergeCell ref="C164:C166"/>
    <mergeCell ref="D164:D166"/>
    <mergeCell ref="E164:E166"/>
    <mergeCell ref="B155:B157"/>
    <mergeCell ref="C155:C157"/>
    <mergeCell ref="D155:D157"/>
    <mergeCell ref="N155:N157"/>
    <mergeCell ref="O155:O157"/>
    <mergeCell ref="P155:P157"/>
    <mergeCell ref="Q155:Q157"/>
    <mergeCell ref="R155:R157"/>
    <mergeCell ref="S155:S157"/>
    <mergeCell ref="C152:C154"/>
    <mergeCell ref="D152:D154"/>
    <mergeCell ref="V161:V163"/>
    <mergeCell ref="N164:N166"/>
    <mergeCell ref="O164:O166"/>
    <mergeCell ref="T155:T157"/>
    <mergeCell ref="U155:U157"/>
    <mergeCell ref="B158:B160"/>
    <mergeCell ref="V164:V166"/>
    <mergeCell ref="C161:C163"/>
    <mergeCell ref="D161:D163"/>
    <mergeCell ref="E161:E163"/>
    <mergeCell ref="V155:V157"/>
    <mergeCell ref="E158:E160"/>
    <mergeCell ref="V158:V160"/>
    <mergeCell ref="C158:C160"/>
    <mergeCell ref="D158:D160"/>
    <mergeCell ref="N158:N160"/>
    <mergeCell ref="O158:O160"/>
    <mergeCell ref="P158:P160"/>
    <mergeCell ref="Q158:Q160"/>
    <mergeCell ref="R158:R160"/>
    <mergeCell ref="S158:S160"/>
    <mergeCell ref="T158:T160"/>
    <mergeCell ref="A167:A169"/>
    <mergeCell ref="N152:N154"/>
    <mergeCell ref="O152:O154"/>
    <mergeCell ref="P152:P154"/>
    <mergeCell ref="Q152:Q154"/>
    <mergeCell ref="R152:R154"/>
    <mergeCell ref="S152:S154"/>
    <mergeCell ref="T152:T154"/>
    <mergeCell ref="U152:U154"/>
    <mergeCell ref="P164:P166"/>
    <mergeCell ref="Q164:Q166"/>
    <mergeCell ref="R164:R166"/>
    <mergeCell ref="S164:S166"/>
    <mergeCell ref="T164:T166"/>
    <mergeCell ref="U164:U166"/>
    <mergeCell ref="U158:U160"/>
    <mergeCell ref="E155:E157"/>
    <mergeCell ref="E152:E154"/>
    <mergeCell ref="A152:A154"/>
    <mergeCell ref="B152:B154"/>
    <mergeCell ref="V152:V154"/>
    <mergeCell ref="N161:N163"/>
    <mergeCell ref="O161:O163"/>
    <mergeCell ref="P161:P163"/>
    <mergeCell ref="Q161:Q163"/>
    <mergeCell ref="R161:R163"/>
    <mergeCell ref="S161:S163"/>
    <mergeCell ref="T161:T163"/>
    <mergeCell ref="A161:A163"/>
    <mergeCell ref="B161:B163"/>
    <mergeCell ref="A158:A160"/>
    <mergeCell ref="U161:U163"/>
    <mergeCell ref="S134:S136"/>
    <mergeCell ref="T134:T136"/>
    <mergeCell ref="U134:U136"/>
    <mergeCell ref="V134:V136"/>
    <mergeCell ref="A134:A136"/>
    <mergeCell ref="B134:B136"/>
    <mergeCell ref="C134:C136"/>
    <mergeCell ref="D134:D136"/>
    <mergeCell ref="E134:E136"/>
    <mergeCell ref="N134:N136"/>
    <mergeCell ref="O134:O136"/>
    <mergeCell ref="P134:P136"/>
    <mergeCell ref="Q134:Q136"/>
    <mergeCell ref="S137:S139"/>
    <mergeCell ref="T137:T139"/>
    <mergeCell ref="U137:U139"/>
    <mergeCell ref="V137:V139"/>
    <mergeCell ref="A137:A139"/>
    <mergeCell ref="B137:B139"/>
    <mergeCell ref="C137:C139"/>
    <mergeCell ref="E137:E139"/>
    <mergeCell ref="D137:D139"/>
    <mergeCell ref="N137:N139"/>
    <mergeCell ref="O137:O139"/>
    <mergeCell ref="P137:P139"/>
    <mergeCell ref="Q137:Q139"/>
  </mergeCells>
  <phoneticPr fontId="1" type="noConversion"/>
  <pageMargins left="0.78740157480314965" right="0.78740157480314965" top="1.1811023622047245" bottom="0.59055118110236227" header="0.31496062992125984" footer="0.31496062992125984"/>
  <pageSetup paperSize="9" scale="33" fitToHeight="46" orientation="landscape" verticalDpi="180" r:id="rId1"/>
  <rowBreaks count="7" manualBreakCount="7">
    <brk id="25" max="21" man="1"/>
    <brk id="46" max="21" man="1"/>
    <brk id="67" max="21" man="1"/>
    <brk id="88" max="21" man="1"/>
    <brk id="109" max="21" man="1"/>
    <brk id="127" max="21" man="1"/>
    <brk id="151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Лист1!OLE_LINK1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2014-02-07T10:16:52Z</cp:lastPrinted>
  <dcterms:created xsi:type="dcterms:W3CDTF">2006-09-28T05:33:49Z</dcterms:created>
  <dcterms:modified xsi:type="dcterms:W3CDTF">2023-03-31T08:22:52Z</dcterms:modified>
</cp:coreProperties>
</file>