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</definedNames>
  <calcPr calcId="145621"/>
  <fileRecoveryPr autoRecover="0"/>
</workbook>
</file>

<file path=xl/calcChain.xml><?xml version="1.0" encoding="utf-8"?>
<calcChain xmlns="http://schemas.openxmlformats.org/spreadsheetml/2006/main">
  <c r="I91" i="1" l="1"/>
  <c r="I104" i="1"/>
  <c r="I15" i="1"/>
  <c r="I16" i="1"/>
  <c r="I20" i="1"/>
  <c r="I50" i="1"/>
  <c r="I41" i="1"/>
  <c r="I35" i="1"/>
  <c r="I29" i="1"/>
  <c r="P104" i="1"/>
  <c r="J69" i="1"/>
  <c r="K83" i="1" l="1"/>
  <c r="J83" i="1"/>
  <c r="I83" i="1"/>
  <c r="I69" i="1"/>
  <c r="K90" i="1"/>
  <c r="I90" i="1"/>
  <c r="I87" i="1" l="1"/>
  <c r="G100" i="1"/>
  <c r="G99" i="1"/>
  <c r="I98" i="1"/>
  <c r="G33" i="1"/>
  <c r="H16" i="1"/>
  <c r="H41" i="1"/>
  <c r="H35" i="1"/>
  <c r="H17" i="1"/>
  <c r="H83" i="1"/>
  <c r="H19" i="1"/>
  <c r="G19" i="1"/>
  <c r="H29" i="1"/>
  <c r="H98" i="1"/>
  <c r="G98" i="1" l="1"/>
  <c r="G18" i="1"/>
  <c r="H23" i="1"/>
  <c r="G23" i="1"/>
  <c r="H90" i="1" l="1"/>
  <c r="H69" i="1"/>
  <c r="H15" i="1"/>
  <c r="H91" i="1"/>
  <c r="H88" i="1" s="1"/>
  <c r="G106" i="1" l="1"/>
  <c r="G105" i="1"/>
  <c r="H104" i="1"/>
  <c r="G104" i="1" s="1"/>
  <c r="L104" i="1"/>
  <c r="I101" i="1" l="1"/>
  <c r="H57" i="1" l="1"/>
  <c r="G52" i="1"/>
  <c r="G51" i="1"/>
  <c r="H50" i="1"/>
  <c r="G50" i="1" s="1"/>
  <c r="G112" i="1" l="1"/>
  <c r="G111" i="1"/>
  <c r="H110" i="1"/>
  <c r="G110" i="1" s="1"/>
  <c r="G109" i="1"/>
  <c r="G108" i="1"/>
  <c r="G103" i="1"/>
  <c r="G102" i="1"/>
  <c r="H107" i="1"/>
  <c r="G107" i="1" s="1"/>
  <c r="H101" i="1"/>
  <c r="G101" i="1" s="1"/>
  <c r="M83" i="1"/>
  <c r="L83" i="1"/>
  <c r="L117" i="1"/>
  <c r="G117" i="1" s="1"/>
  <c r="P32" i="1"/>
  <c r="P26" i="1"/>
  <c r="M57" i="1" l="1"/>
  <c r="L57" i="1"/>
  <c r="K57" i="1"/>
  <c r="I57" i="1"/>
  <c r="I126" i="1" s="1"/>
  <c r="H58" i="1"/>
  <c r="G121" i="1"/>
  <c r="G120" i="1"/>
  <c r="J119" i="1"/>
  <c r="I113" i="1"/>
  <c r="K91" i="1"/>
  <c r="K88" i="1" s="1"/>
  <c r="M16" i="1"/>
  <c r="M15" i="1"/>
  <c r="L16" i="1"/>
  <c r="L15" i="1"/>
  <c r="K16" i="1"/>
  <c r="K15" i="1"/>
  <c r="J16" i="1"/>
  <c r="J15" i="1"/>
  <c r="G16" i="1" l="1"/>
  <c r="I14" i="1"/>
  <c r="H14" i="1"/>
  <c r="H13" i="1" s="1"/>
  <c r="P122" i="1"/>
  <c r="G123" i="1"/>
  <c r="G122" i="1" s="1"/>
  <c r="M122" i="1"/>
  <c r="L122" i="1"/>
  <c r="K122" i="1"/>
  <c r="J122" i="1"/>
  <c r="I122" i="1"/>
  <c r="H122" i="1"/>
  <c r="K87" i="1"/>
  <c r="J87" i="1"/>
  <c r="J88" i="1"/>
  <c r="M69" i="1"/>
  <c r="M66" i="1" s="1"/>
  <c r="M65" i="1" s="1"/>
  <c r="M89" i="1"/>
  <c r="L89" i="1"/>
  <c r="J68" i="1"/>
  <c r="J57" i="1"/>
  <c r="J54" i="1" s="1"/>
  <c r="H66" i="1"/>
  <c r="I66" i="1"/>
  <c r="L69" i="1"/>
  <c r="L66" i="1" s="1"/>
  <c r="L65" i="1" s="1"/>
  <c r="K69" i="1"/>
  <c r="K66" i="1" s="1"/>
  <c r="G90" i="1"/>
  <c r="I88" i="1"/>
  <c r="I70" i="1"/>
  <c r="I67" i="1" s="1"/>
  <c r="H47" i="1"/>
  <c r="I47" i="1"/>
  <c r="K56" i="1"/>
  <c r="L54" i="1"/>
  <c r="L53" i="1" s="1"/>
  <c r="M54" i="1"/>
  <c r="M53" i="1" s="1"/>
  <c r="J116" i="1"/>
  <c r="J113" i="1"/>
  <c r="L114" i="1"/>
  <c r="G97" i="1"/>
  <c r="H54" i="1"/>
  <c r="H55" i="1"/>
  <c r="H87" i="1"/>
  <c r="I56" i="1"/>
  <c r="H119" i="1"/>
  <c r="I119" i="1"/>
  <c r="K119" i="1"/>
  <c r="L119" i="1"/>
  <c r="M119" i="1"/>
  <c r="I116" i="1"/>
  <c r="K116" i="1"/>
  <c r="L116" i="1"/>
  <c r="M116" i="1"/>
  <c r="H116" i="1"/>
  <c r="K113" i="1"/>
  <c r="L113" i="1"/>
  <c r="M113" i="1"/>
  <c r="H113" i="1"/>
  <c r="I95" i="1"/>
  <c r="J95" i="1"/>
  <c r="K95" i="1"/>
  <c r="L95" i="1"/>
  <c r="M95" i="1"/>
  <c r="H95" i="1"/>
  <c r="I92" i="1"/>
  <c r="J92" i="1"/>
  <c r="K92" i="1"/>
  <c r="L92" i="1"/>
  <c r="M92" i="1"/>
  <c r="H92" i="1"/>
  <c r="L86" i="1"/>
  <c r="M86" i="1"/>
  <c r="I80" i="1"/>
  <c r="J80" i="1"/>
  <c r="K80" i="1"/>
  <c r="L80" i="1"/>
  <c r="M80" i="1"/>
  <c r="H80" i="1"/>
  <c r="I74" i="1"/>
  <c r="J74" i="1"/>
  <c r="K74" i="1"/>
  <c r="L74" i="1"/>
  <c r="M74" i="1"/>
  <c r="H74" i="1"/>
  <c r="I71" i="1"/>
  <c r="J71" i="1"/>
  <c r="K71" i="1"/>
  <c r="L71" i="1"/>
  <c r="M71" i="1"/>
  <c r="H71" i="1"/>
  <c r="I68" i="1"/>
  <c r="I62" i="1"/>
  <c r="J62" i="1"/>
  <c r="K62" i="1"/>
  <c r="L62" i="1"/>
  <c r="M62" i="1"/>
  <c r="H62" i="1"/>
  <c r="I59" i="1"/>
  <c r="J59" i="1"/>
  <c r="K59" i="1"/>
  <c r="L59" i="1"/>
  <c r="M59" i="1"/>
  <c r="H59" i="1"/>
  <c r="J56" i="1"/>
  <c r="L56" i="1"/>
  <c r="I44" i="1"/>
  <c r="J44" i="1"/>
  <c r="K44" i="1"/>
  <c r="L44" i="1"/>
  <c r="M44" i="1"/>
  <c r="H44" i="1"/>
  <c r="I38" i="1"/>
  <c r="J38" i="1"/>
  <c r="K38" i="1"/>
  <c r="L38" i="1"/>
  <c r="M38" i="1"/>
  <c r="H38" i="1"/>
  <c r="I32" i="1"/>
  <c r="J32" i="1"/>
  <c r="K32" i="1"/>
  <c r="L32" i="1"/>
  <c r="M32" i="1"/>
  <c r="H32" i="1"/>
  <c r="I26" i="1"/>
  <c r="J26" i="1"/>
  <c r="K26" i="1"/>
  <c r="L26" i="1"/>
  <c r="M26" i="1"/>
  <c r="H26" i="1"/>
  <c r="I17" i="1"/>
  <c r="J17" i="1"/>
  <c r="K17" i="1"/>
  <c r="L17" i="1"/>
  <c r="M17" i="1"/>
  <c r="J47" i="1"/>
  <c r="K47" i="1"/>
  <c r="L47" i="1"/>
  <c r="M47" i="1"/>
  <c r="G96" i="1"/>
  <c r="G115" i="1"/>
  <c r="G93" i="1"/>
  <c r="G94" i="1"/>
  <c r="G85" i="1"/>
  <c r="G82" i="1"/>
  <c r="G84" i="1"/>
  <c r="G73" i="1"/>
  <c r="G75" i="1"/>
  <c r="G76" i="1"/>
  <c r="G81" i="1"/>
  <c r="G70" i="1"/>
  <c r="G72" i="1"/>
  <c r="G60" i="1"/>
  <c r="G63" i="1"/>
  <c r="G49" i="1"/>
  <c r="G45" i="1"/>
  <c r="G39" i="1"/>
  <c r="G27" i="1"/>
  <c r="M127" i="1"/>
  <c r="L127" i="1"/>
  <c r="G48" i="1"/>
  <c r="H89" i="1"/>
  <c r="H56" i="1"/>
  <c r="I89" i="1"/>
  <c r="H126" i="1" l="1"/>
  <c r="G71" i="1"/>
  <c r="I127" i="1"/>
  <c r="G17" i="1"/>
  <c r="H127" i="1"/>
  <c r="H65" i="1"/>
  <c r="G57" i="1"/>
  <c r="M68" i="1"/>
  <c r="M56" i="1"/>
  <c r="G56" i="1" s="1"/>
  <c r="G83" i="1"/>
  <c r="L68" i="1"/>
  <c r="G119" i="1"/>
  <c r="I13" i="1"/>
  <c r="G92" i="1"/>
  <c r="G58" i="1"/>
  <c r="J53" i="1"/>
  <c r="K54" i="1"/>
  <c r="K53" i="1" s="1"/>
  <c r="I54" i="1"/>
  <c r="G91" i="1"/>
  <c r="G59" i="1"/>
  <c r="J89" i="1"/>
  <c r="K127" i="1"/>
  <c r="K89" i="1"/>
  <c r="K86" i="1"/>
  <c r="M126" i="1"/>
  <c r="M125" i="1" s="1"/>
  <c r="K14" i="1"/>
  <c r="K13" i="1" s="1"/>
  <c r="G116" i="1"/>
  <c r="G80" i="1"/>
  <c r="L126" i="1"/>
  <c r="L125" i="1" s="1"/>
  <c r="J86" i="1"/>
  <c r="J66" i="1"/>
  <c r="J126" i="1" s="1"/>
  <c r="J14" i="1"/>
  <c r="J13" i="1" s="1"/>
  <c r="G74" i="1"/>
  <c r="J127" i="1"/>
  <c r="G44" i="1"/>
  <c r="G95" i="1"/>
  <c r="I86" i="1"/>
  <c r="G69" i="1"/>
  <c r="G26" i="1"/>
  <c r="G62" i="1"/>
  <c r="G15" i="1"/>
  <c r="G38" i="1"/>
  <c r="H68" i="1"/>
  <c r="M14" i="1"/>
  <c r="M13" i="1" s="1"/>
  <c r="K68" i="1"/>
  <c r="G88" i="1"/>
  <c r="G47" i="1"/>
  <c r="K65" i="1"/>
  <c r="H86" i="1"/>
  <c r="G87" i="1"/>
  <c r="H53" i="1"/>
  <c r="G113" i="1"/>
  <c r="G114" i="1"/>
  <c r="G67" i="1"/>
  <c r="I65" i="1"/>
  <c r="G55" i="1"/>
  <c r="L14" i="1"/>
  <c r="L13" i="1" s="1"/>
  <c r="G32" i="1"/>
  <c r="K126" i="1" l="1"/>
  <c r="G89" i="1"/>
  <c r="I53" i="1"/>
  <c r="G53" i="1" s="1"/>
  <c r="I125" i="1"/>
  <c r="H125" i="1"/>
  <c r="G13" i="1"/>
  <c r="J65" i="1"/>
  <c r="G65" i="1" s="1"/>
  <c r="G66" i="1"/>
  <c r="G54" i="1"/>
  <c r="G86" i="1"/>
  <c r="G127" i="1"/>
  <c r="J125" i="1"/>
  <c r="G68" i="1"/>
  <c r="G14" i="1"/>
  <c r="G126" i="1" l="1"/>
  <c r="K125" i="1"/>
  <c r="G125" i="1" s="1"/>
</calcChain>
</file>

<file path=xl/sharedStrings.xml><?xml version="1.0" encoding="utf-8"?>
<sst xmlns="http://schemas.openxmlformats.org/spreadsheetml/2006/main" count="422" uniqueCount="120">
  <si>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</si>
  <si>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</si>
  <si>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</si>
  <si>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</si>
  <si>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</si>
  <si>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</si>
  <si>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</si>
  <si>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</si>
  <si>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</si>
  <si>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</si>
  <si>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</si>
  <si>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</si>
  <si>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</si>
  <si>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</si>
  <si>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</si>
  <si>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</si>
  <si>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</si>
  <si>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</si>
  <si>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</si>
  <si>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</si>
  <si>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</si>
  <si>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</si>
  <si>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</si>
  <si>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</si>
  <si>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</si>
  <si>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</si>
  <si>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</si>
  <si>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</si>
  <si>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</si>
  <si>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</si>
  <si>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</si>
  <si>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</si>
  <si>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</si>
  <si>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</si>
  <si>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</si>
  <si>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</si>
  <si>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</si>
  <si>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</si>
  <si>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</si>
  <si>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</si>
  <si>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</si>
  <si>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</si>
  <si>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</si>
  <si>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</si>
  <si>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</si>
  <si>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</si>
  <si>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</si>
  <si>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</si>
  <si>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</si>
  <si>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</si>
  <si>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</si>
  <si>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</si>
  <si>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</si>
  <si>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</si>
  <si>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</si>
  <si>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</si>
  <si>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</si>
  <si>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</si>
  <si>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</si>
  <si>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</si>
  <si>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</si>
  <si>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</si>
  <si>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</si>
  <si>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</si>
  <si>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</si>
  <si>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</si>
  <si>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</si>
  <si>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</si>
  <si>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</si>
  <si>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</si>
  <si>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</si>
  <si>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</si>
  <si>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</si>
  <si>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</si>
  <si>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</si>
  <si>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</si>
  <si>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</si>
  <si>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</si>
  <si>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</si>
  <si>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</si>
  <si>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</si>
  <si>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</si>
  <si>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</si>
  <si>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</si>
  <si>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</si>
  <si>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</si>
  <si>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</si>
  <si>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</si>
  <si>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</si>
  <si>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</si>
  <si>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</si>
  <si>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</si>
  <si>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</si>
  <si>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</si>
  <si>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</si>
  <si>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</si>
  <si>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</si>
  <si>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 xml:space="preserve">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</si>
  <si>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</si>
  <si>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</si>
  <si>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</si>
  <si>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</si>
  <si>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</si>
  <si>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</si>
  <si>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Мероприятие 5:  Поддержка отрасли культуры (выплата денежного поощрения лучшим муниципальным учреждениям культуры, находящимися на территориях сельских поселений Омской области, и их работникам)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</si>
  <si>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</si>
  <si>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</si>
  <si>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</si>
  <si>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</si>
  <si>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</si>
  <si>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</si>
  <si>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</si>
  <si>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</si>
  <si>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</si>
  <si>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</si>
  <si>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</si>
  <si>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</si>
  <si>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</si>
  <si>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theme="1"/>
        <rFont val="Times New Roman"/>
        <family val="1"/>
        <charset val="204"/>
      </rPr>
      <t>Мероприятие 1: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Обеспечение библиотек широкополосным доступом к сети "Интернет"</t>
    </r>
  </si>
  <si>
    <t>к муниципальной подпрограмме  Тарского муниципального района Омской области  "Развитие культуры и туризма Тарского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</si>
</sst>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3" borderId="0" applyNumberFormat="0" applyBorder="0" applyAlignment="0" applyProtection="0"/>
    <xf numFmtId="0" fontId="6" fillId="0" borderId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4" fontId="1" fillId="0" borderId="0" xfId="0" applyNumberFormat="1" applyFont="1"/>
    <xf numFmtId="0" fontId="0" fillId="0" borderId="0" xfId="0"/>
    <xf numFmtId="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49" fontId="7" fillId="2" borderId="8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165" fontId="11" fillId="0" borderId="9" xfId="2" applyNumberFormat="1" applyFont="1" applyFill="1" applyBorder="1" applyAlignment="1" applyProtection="1">
      <alignment horizontal="center" vertical="center"/>
      <protection hidden="1"/>
    </xf>
    <xf numFmtId="165" fontId="11" fillId="0" borderId="6" xfId="2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Fill="1" applyBorder="1" applyAlignment="1">
      <alignment horizontal="center" vertical="top" wrapText="1"/>
    </xf>
    <xf numFmtId="0" fontId="1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top"/>
    </xf>
    <xf numFmtId="4" fontId="1" fillId="0" borderId="0" xfId="0" applyNumberFormat="1" applyFont="1" applyFill="1"/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0" fillId="0" borderId="8" xfId="0" applyFont="1" applyBorder="1"/>
    <xf numFmtId="0" fontId="7" fillId="0" borderId="2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9" fillId="0" borderId="3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8" fillId="2" borderId="8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wrapText="1"/>
    </xf>
    <xf numFmtId="1" fontId="7" fillId="0" borderId="3" xfId="0" applyNumberFormat="1" applyFont="1" applyFill="1" applyBorder="1" applyAlignment="1">
      <alignment horizontal="center" vertical="top" wrapText="1"/>
    </xf>
    <xf numFmtId="1" fontId="7" fillId="0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5"/>
  <sheetViews>
    <sheetView tabSelected="1" zoomScale="55" zoomScaleNormal="55" zoomScaleSheetLayoutView="50" workbookViewId="0">
      <selection activeCell="N44" sqref="N44:N46"/>
    </sheetView>
  </sheetViews>
  <sheetFormatPr defaultRowHeight="18.75" x14ac:dyDescent="0.3"/>
  <cols>
    <col min="1" max="1" width="10.5703125" style="2" bestFit="1" customWidth="1"/>
    <col min="2" max="2" width="36.5703125" style="2" customWidth="1"/>
    <col min="3" max="3" width="14.28515625" style="2" customWidth="1"/>
    <col min="4" max="4" width="11.140625" style="2" customWidth="1"/>
    <col min="5" max="5" width="26.7109375" style="3" customWidth="1"/>
    <col min="6" max="6" width="43.7109375" style="2" customWidth="1"/>
    <col min="7" max="7" width="21" style="2" customWidth="1"/>
    <col min="8" max="8" width="19" style="2" customWidth="1"/>
    <col min="9" max="9" width="19.7109375" style="47" customWidth="1"/>
    <col min="10" max="10" width="19.42578125" style="2" customWidth="1"/>
    <col min="11" max="11" width="19.28515625" style="2" customWidth="1"/>
    <col min="12" max="12" width="19.85546875" style="2" customWidth="1"/>
    <col min="13" max="13" width="21.85546875" style="2" customWidth="1"/>
    <col min="14" max="14" width="18.7109375" style="2" customWidth="1"/>
    <col min="15" max="16" width="11.42578125" style="2" customWidth="1"/>
    <col min="17" max="22" width="10.140625" style="2" bestFit="1" customWidth="1"/>
  </cols>
  <sheetData>
    <row r="1" spans="1:22" x14ac:dyDescent="0.3">
      <c r="N1" s="131"/>
      <c r="O1" s="131"/>
      <c r="P1" s="131"/>
      <c r="Q1" s="131"/>
      <c r="S1" s="95" t="s">
        <v>54</v>
      </c>
      <c r="T1" s="95"/>
      <c r="U1" s="95"/>
      <c r="V1" s="95"/>
    </row>
    <row r="2" spans="1:22" ht="84.75" customHeight="1" x14ac:dyDescent="0.3">
      <c r="A2" s="1"/>
      <c r="N2" s="131"/>
      <c r="O2" s="131"/>
      <c r="P2" s="131"/>
      <c r="Q2" s="131"/>
      <c r="R2" s="130" t="s">
        <v>119</v>
      </c>
      <c r="S2" s="130"/>
      <c r="T2" s="130"/>
      <c r="U2" s="130"/>
      <c r="V2" s="130"/>
    </row>
    <row r="3" spans="1:22" x14ac:dyDescent="0.3">
      <c r="A3" s="136" t="s">
        <v>55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</row>
    <row r="4" spans="1:22" x14ac:dyDescent="0.3">
      <c r="A4" s="136" t="s">
        <v>65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</row>
    <row r="5" spans="1:22" x14ac:dyDescent="0.3">
      <c r="A5" s="136" t="s">
        <v>64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22" ht="22.5" x14ac:dyDescent="0.3">
      <c r="A6" s="4"/>
    </row>
    <row r="7" spans="1:22" ht="36.75" customHeight="1" x14ac:dyDescent="0.25">
      <c r="A7" s="105" t="s">
        <v>6</v>
      </c>
      <c r="B7" s="106" t="s">
        <v>56</v>
      </c>
      <c r="C7" s="119" t="s">
        <v>1</v>
      </c>
      <c r="D7" s="119"/>
      <c r="E7" s="69" t="s">
        <v>21</v>
      </c>
      <c r="F7" s="120" t="s">
        <v>22</v>
      </c>
      <c r="G7" s="120"/>
      <c r="H7" s="120"/>
      <c r="I7" s="120"/>
      <c r="J7" s="120"/>
      <c r="K7" s="120"/>
      <c r="L7" s="120"/>
      <c r="M7" s="120"/>
      <c r="N7" s="103" t="s">
        <v>61</v>
      </c>
      <c r="O7" s="104"/>
      <c r="P7" s="104"/>
      <c r="Q7" s="104"/>
      <c r="R7" s="104"/>
      <c r="S7" s="104"/>
      <c r="T7" s="104"/>
      <c r="U7" s="104"/>
      <c r="V7" s="104"/>
    </row>
    <row r="8" spans="1:22" ht="21.75" customHeight="1" x14ac:dyDescent="0.3">
      <c r="A8" s="105"/>
      <c r="B8" s="107"/>
      <c r="C8" s="52" t="s">
        <v>81</v>
      </c>
      <c r="D8" s="52" t="s">
        <v>82</v>
      </c>
      <c r="E8" s="70"/>
      <c r="F8" s="106" t="s">
        <v>67</v>
      </c>
      <c r="G8" s="111" t="s">
        <v>4</v>
      </c>
      <c r="H8" s="109" t="s">
        <v>23</v>
      </c>
      <c r="I8" s="110"/>
      <c r="J8" s="110"/>
      <c r="K8" s="110"/>
      <c r="L8" s="110"/>
      <c r="M8" s="110"/>
      <c r="N8" s="105" t="s">
        <v>0</v>
      </c>
      <c r="O8" s="105" t="s">
        <v>2</v>
      </c>
      <c r="P8" s="105" t="s">
        <v>3</v>
      </c>
      <c r="Q8" s="105"/>
      <c r="R8" s="105"/>
      <c r="S8" s="105"/>
      <c r="T8" s="105"/>
      <c r="U8" s="105"/>
      <c r="V8" s="105"/>
    </row>
    <row r="9" spans="1:22" ht="42.75" customHeight="1" x14ac:dyDescent="0.3">
      <c r="A9" s="105"/>
      <c r="B9" s="107"/>
      <c r="C9" s="53"/>
      <c r="D9" s="53"/>
      <c r="E9" s="70"/>
      <c r="F9" s="107"/>
      <c r="G9" s="112"/>
      <c r="H9" s="106" t="s">
        <v>88</v>
      </c>
      <c r="I9" s="117" t="s">
        <v>73</v>
      </c>
      <c r="J9" s="106" t="s">
        <v>74</v>
      </c>
      <c r="K9" s="106" t="s">
        <v>75</v>
      </c>
      <c r="L9" s="106" t="s">
        <v>76</v>
      </c>
      <c r="M9" s="106" t="s">
        <v>77</v>
      </c>
      <c r="N9" s="105"/>
      <c r="O9" s="105"/>
      <c r="P9" s="105" t="s">
        <v>4</v>
      </c>
      <c r="Q9" s="105" t="s">
        <v>62</v>
      </c>
      <c r="R9" s="105"/>
      <c r="S9" s="105"/>
      <c r="T9" s="105"/>
      <c r="U9" s="105"/>
      <c r="V9" s="105"/>
    </row>
    <row r="10" spans="1:22" ht="102" customHeight="1" x14ac:dyDescent="0.3">
      <c r="A10" s="105"/>
      <c r="B10" s="108"/>
      <c r="C10" s="54"/>
      <c r="D10" s="54"/>
      <c r="E10" s="137"/>
      <c r="F10" s="108"/>
      <c r="G10" s="113"/>
      <c r="H10" s="116"/>
      <c r="I10" s="118"/>
      <c r="J10" s="108"/>
      <c r="K10" s="108"/>
      <c r="L10" s="108"/>
      <c r="M10" s="108"/>
      <c r="N10" s="105"/>
      <c r="O10" s="105"/>
      <c r="P10" s="105"/>
      <c r="Q10" s="10" t="s">
        <v>87</v>
      </c>
      <c r="R10" s="10" t="s">
        <v>73</v>
      </c>
      <c r="S10" s="10" t="s">
        <v>74</v>
      </c>
      <c r="T10" s="10" t="s">
        <v>75</v>
      </c>
      <c r="U10" s="10" t="s">
        <v>76</v>
      </c>
      <c r="V10" s="10" t="s">
        <v>77</v>
      </c>
    </row>
    <row r="11" spans="1:22" ht="19.5" customHeight="1" x14ac:dyDescent="0.25">
      <c r="A11" s="11">
        <v>1</v>
      </c>
      <c r="B11" s="11">
        <v>2</v>
      </c>
      <c r="C11" s="11">
        <v>3</v>
      </c>
      <c r="D11" s="11">
        <v>4</v>
      </c>
      <c r="E11" s="12">
        <v>5</v>
      </c>
      <c r="F11" s="11">
        <v>6</v>
      </c>
      <c r="G11" s="11">
        <v>7</v>
      </c>
      <c r="H11" s="11">
        <v>8</v>
      </c>
      <c r="I11" s="46">
        <v>9</v>
      </c>
      <c r="J11" s="11">
        <v>10</v>
      </c>
      <c r="K11" s="11">
        <v>11</v>
      </c>
      <c r="L11" s="11">
        <v>12</v>
      </c>
      <c r="M11" s="11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  <c r="U11" s="13" t="s">
        <v>63</v>
      </c>
      <c r="V11" s="13">
        <v>22</v>
      </c>
    </row>
    <row r="12" spans="1:22" ht="321.75" customHeight="1" x14ac:dyDescent="0.3">
      <c r="A12" s="114" t="s">
        <v>91</v>
      </c>
      <c r="B12" s="115"/>
      <c r="C12" s="14">
        <v>2020</v>
      </c>
      <c r="D12" s="14">
        <v>2025</v>
      </c>
      <c r="E12" s="14" t="s">
        <v>5</v>
      </c>
      <c r="F12" s="14" t="s">
        <v>5</v>
      </c>
      <c r="G12" s="14" t="s">
        <v>5</v>
      </c>
      <c r="H12" s="14" t="s">
        <v>5</v>
      </c>
      <c r="I12" s="48" t="s">
        <v>5</v>
      </c>
      <c r="J12" s="14" t="s">
        <v>5</v>
      </c>
      <c r="K12" s="14" t="s">
        <v>5</v>
      </c>
      <c r="L12" s="14" t="s">
        <v>5</v>
      </c>
      <c r="M12" s="14" t="s">
        <v>5</v>
      </c>
      <c r="N12" s="14" t="s">
        <v>5</v>
      </c>
      <c r="O12" s="14" t="s">
        <v>5</v>
      </c>
      <c r="P12" s="14" t="s">
        <v>5</v>
      </c>
      <c r="Q12" s="14" t="s">
        <v>5</v>
      </c>
      <c r="R12" s="14" t="s">
        <v>5</v>
      </c>
      <c r="S12" s="14" t="s">
        <v>5</v>
      </c>
      <c r="T12" s="14" t="s">
        <v>5</v>
      </c>
      <c r="U12" s="14" t="s">
        <v>5</v>
      </c>
      <c r="V12" s="14" t="s">
        <v>5</v>
      </c>
    </row>
    <row r="13" spans="1:22" ht="149.25" customHeight="1" x14ac:dyDescent="0.3">
      <c r="A13" s="114" t="s">
        <v>70</v>
      </c>
      <c r="B13" s="115"/>
      <c r="C13" s="14">
        <v>2020</v>
      </c>
      <c r="D13" s="14">
        <v>2025</v>
      </c>
      <c r="E13" s="14" t="s">
        <v>5</v>
      </c>
      <c r="F13" s="14" t="s">
        <v>5</v>
      </c>
      <c r="G13" s="15">
        <f>H13+I13+J13+K13+L13+M13</f>
        <v>731434756.14999998</v>
      </c>
      <c r="H13" s="16">
        <f t="shared" ref="H13:M13" si="0">H14</f>
        <v>137160548.12</v>
      </c>
      <c r="I13" s="49">
        <f t="shared" si="0"/>
        <v>139700025.94999999</v>
      </c>
      <c r="J13" s="16">
        <f t="shared" si="0"/>
        <v>114425780.31</v>
      </c>
      <c r="K13" s="16">
        <f t="shared" si="0"/>
        <v>113363376.21000001</v>
      </c>
      <c r="L13" s="16">
        <f t="shared" si="0"/>
        <v>113392512.78</v>
      </c>
      <c r="M13" s="16">
        <f t="shared" si="0"/>
        <v>113392512.78</v>
      </c>
      <c r="N13" s="14" t="s">
        <v>5</v>
      </c>
      <c r="O13" s="14" t="s">
        <v>5</v>
      </c>
      <c r="P13" s="14" t="s">
        <v>5</v>
      </c>
      <c r="Q13" s="14" t="s">
        <v>5</v>
      </c>
      <c r="R13" s="14" t="s">
        <v>5</v>
      </c>
      <c r="S13" s="14" t="s">
        <v>5</v>
      </c>
      <c r="T13" s="14" t="s">
        <v>5</v>
      </c>
      <c r="U13" s="14" t="s">
        <v>5</v>
      </c>
      <c r="V13" s="14" t="s">
        <v>5</v>
      </c>
    </row>
    <row r="14" spans="1:22" ht="36" customHeight="1" x14ac:dyDescent="0.25">
      <c r="A14" s="85" t="s">
        <v>7</v>
      </c>
      <c r="B14" s="76" t="s">
        <v>109</v>
      </c>
      <c r="C14" s="52">
        <v>2020</v>
      </c>
      <c r="D14" s="52">
        <v>2025</v>
      </c>
      <c r="E14" s="52" t="s">
        <v>29</v>
      </c>
      <c r="F14" s="17" t="s">
        <v>20</v>
      </c>
      <c r="G14" s="18">
        <f t="shared" ref="G14:G17" si="1">H14+I14+J14+K14+L14+M14</f>
        <v>731434756.14999998</v>
      </c>
      <c r="H14" s="18">
        <f>H15+H16</f>
        <v>137160548.12</v>
      </c>
      <c r="I14" s="9">
        <f>I15+I16</f>
        <v>139700025.94999999</v>
      </c>
      <c r="J14" s="18">
        <f>J15+J16</f>
        <v>114425780.31</v>
      </c>
      <c r="K14" s="18">
        <f t="shared" ref="K14:M14" si="2">K15+K16</f>
        <v>113363376.21000001</v>
      </c>
      <c r="L14" s="18">
        <f t="shared" si="2"/>
        <v>113392512.78</v>
      </c>
      <c r="M14" s="18">
        <f t="shared" si="2"/>
        <v>113392512.78</v>
      </c>
      <c r="N14" s="14" t="s">
        <v>5</v>
      </c>
      <c r="O14" s="14" t="s">
        <v>5</v>
      </c>
      <c r="P14" s="14" t="s">
        <v>5</v>
      </c>
      <c r="Q14" s="14" t="s">
        <v>5</v>
      </c>
      <c r="R14" s="14" t="s">
        <v>5</v>
      </c>
      <c r="S14" s="14" t="s">
        <v>5</v>
      </c>
      <c r="T14" s="14" t="s">
        <v>5</v>
      </c>
      <c r="U14" s="14" t="s">
        <v>5</v>
      </c>
      <c r="V14" s="14" t="s">
        <v>5</v>
      </c>
    </row>
    <row r="15" spans="1:22" ht="57.75" customHeight="1" x14ac:dyDescent="0.25">
      <c r="A15" s="86"/>
      <c r="B15" s="77"/>
      <c r="C15" s="53"/>
      <c r="D15" s="53"/>
      <c r="E15" s="53"/>
      <c r="F15" s="17" t="s">
        <v>53</v>
      </c>
      <c r="G15" s="18">
        <f t="shared" si="1"/>
        <v>676340614.15999997</v>
      </c>
      <c r="H15" s="18">
        <f>H18+H27+H33+H39+H45+H48</f>
        <v>110420279.13</v>
      </c>
      <c r="I15" s="9">
        <f>I18+I27+I33+I39+I45+I48</f>
        <v>111346152.95</v>
      </c>
      <c r="J15" s="18">
        <f t="shared" ref="J15:M15" si="3">J18+J27+J33+J39+J45+J48</f>
        <v>114425780.31</v>
      </c>
      <c r="K15" s="18">
        <f t="shared" si="3"/>
        <v>113363376.21000001</v>
      </c>
      <c r="L15" s="18">
        <f t="shared" si="3"/>
        <v>113392512.78</v>
      </c>
      <c r="M15" s="18">
        <f t="shared" si="3"/>
        <v>113392512.78</v>
      </c>
      <c r="N15" s="14" t="s">
        <v>5</v>
      </c>
      <c r="O15" s="14" t="s">
        <v>5</v>
      </c>
      <c r="P15" s="14" t="s">
        <v>5</v>
      </c>
      <c r="Q15" s="14" t="s">
        <v>5</v>
      </c>
      <c r="R15" s="14" t="s">
        <v>5</v>
      </c>
      <c r="S15" s="14" t="s">
        <v>5</v>
      </c>
      <c r="T15" s="14" t="s">
        <v>5</v>
      </c>
      <c r="U15" s="14" t="s">
        <v>5</v>
      </c>
      <c r="V15" s="14" t="s">
        <v>5</v>
      </c>
    </row>
    <row r="16" spans="1:22" ht="52.5" customHeight="1" x14ac:dyDescent="0.25">
      <c r="A16" s="86"/>
      <c r="B16" s="77"/>
      <c r="C16" s="53"/>
      <c r="D16" s="53"/>
      <c r="E16" s="53"/>
      <c r="F16" s="17" t="s">
        <v>52</v>
      </c>
      <c r="G16" s="18">
        <f t="shared" si="1"/>
        <v>55094141.989999995</v>
      </c>
      <c r="H16" s="18">
        <f>H19+H28+H34+H40+H46+H49</f>
        <v>26740268.989999998</v>
      </c>
      <c r="I16" s="9">
        <f>I19+I28+I34+I40+I49+I46</f>
        <v>28353873</v>
      </c>
      <c r="J16" s="18">
        <f>J19+J28+J34+J40+J46+J49</f>
        <v>0</v>
      </c>
      <c r="K16" s="18">
        <f>K19+K28+K34+K40+K46+K49</f>
        <v>0</v>
      </c>
      <c r="L16" s="18">
        <f>L19+L28+L34+L40+L46+L49</f>
        <v>0</v>
      </c>
      <c r="M16" s="18">
        <f>M19+M28+M34+M40+M46+M49</f>
        <v>0</v>
      </c>
      <c r="N16" s="14" t="s">
        <v>5</v>
      </c>
      <c r="O16" s="14" t="s">
        <v>5</v>
      </c>
      <c r="P16" s="14" t="s">
        <v>5</v>
      </c>
      <c r="Q16" s="14" t="s">
        <v>5</v>
      </c>
      <c r="R16" s="14" t="s">
        <v>5</v>
      </c>
      <c r="S16" s="14" t="s">
        <v>5</v>
      </c>
      <c r="T16" s="14" t="s">
        <v>5</v>
      </c>
      <c r="U16" s="14" t="s">
        <v>5</v>
      </c>
      <c r="V16" s="14" t="s">
        <v>5</v>
      </c>
    </row>
    <row r="17" spans="1:22" ht="25.5" customHeight="1" x14ac:dyDescent="0.25">
      <c r="A17" s="85" t="s">
        <v>8</v>
      </c>
      <c r="B17" s="78" t="s">
        <v>110</v>
      </c>
      <c r="C17" s="52">
        <v>2020</v>
      </c>
      <c r="D17" s="52">
        <v>2025</v>
      </c>
      <c r="E17" s="52" t="s">
        <v>29</v>
      </c>
      <c r="F17" s="17" t="s">
        <v>20</v>
      </c>
      <c r="G17" s="18">
        <f t="shared" si="1"/>
        <v>125545263.56999999</v>
      </c>
      <c r="H17" s="42">
        <f>H18+H19</f>
        <v>24148029.32</v>
      </c>
      <c r="I17" s="9">
        <f t="shared" ref="I17:M17" si="4">I18+I19</f>
        <v>20719189.210000001</v>
      </c>
      <c r="J17" s="18">
        <f t="shared" si="4"/>
        <v>19567521.27</v>
      </c>
      <c r="K17" s="18">
        <f t="shared" si="4"/>
        <v>19574778.489999998</v>
      </c>
      <c r="L17" s="18">
        <f t="shared" si="4"/>
        <v>20767872.640000001</v>
      </c>
      <c r="M17" s="18">
        <f t="shared" si="4"/>
        <v>20767872.640000001</v>
      </c>
      <c r="N17" s="100" t="s">
        <v>83</v>
      </c>
      <c r="O17" s="100" t="s">
        <v>18</v>
      </c>
      <c r="P17" s="100">
        <v>590</v>
      </c>
      <c r="Q17" s="100">
        <v>590</v>
      </c>
      <c r="R17" s="100">
        <v>590</v>
      </c>
      <c r="S17" s="100">
        <v>590</v>
      </c>
      <c r="T17" s="100">
        <v>590</v>
      </c>
      <c r="U17" s="100">
        <v>590</v>
      </c>
      <c r="V17" s="100">
        <v>590</v>
      </c>
    </row>
    <row r="18" spans="1:22" ht="57.75" customHeight="1" x14ac:dyDescent="0.25">
      <c r="A18" s="86"/>
      <c r="B18" s="79"/>
      <c r="C18" s="53"/>
      <c r="D18" s="53"/>
      <c r="E18" s="53"/>
      <c r="F18" s="17" t="s">
        <v>53</v>
      </c>
      <c r="G18" s="18">
        <f>H18+I18+J18+K18+L18+M18</f>
        <v>116458094.58</v>
      </c>
      <c r="H18" s="42">
        <v>18609070.329999998</v>
      </c>
      <c r="I18" s="9">
        <v>17170979.210000001</v>
      </c>
      <c r="J18" s="18">
        <v>19567521.27</v>
      </c>
      <c r="K18" s="18">
        <v>19574778.489999998</v>
      </c>
      <c r="L18" s="18">
        <v>20767872.640000001</v>
      </c>
      <c r="M18" s="18">
        <v>20767872.640000001</v>
      </c>
      <c r="N18" s="100"/>
      <c r="O18" s="100"/>
      <c r="P18" s="100"/>
      <c r="Q18" s="100"/>
      <c r="R18" s="100"/>
      <c r="S18" s="100"/>
      <c r="T18" s="100"/>
      <c r="U18" s="100"/>
      <c r="V18" s="100"/>
    </row>
    <row r="19" spans="1:22" ht="44.25" customHeight="1" x14ac:dyDescent="0.25">
      <c r="A19" s="87"/>
      <c r="B19" s="80"/>
      <c r="C19" s="54"/>
      <c r="D19" s="54"/>
      <c r="E19" s="54"/>
      <c r="F19" s="17" t="s">
        <v>52</v>
      </c>
      <c r="G19" s="9">
        <f>G25+G22</f>
        <v>5538958.9900000002</v>
      </c>
      <c r="H19" s="42">
        <f>H25+H22</f>
        <v>5538958.9900000002</v>
      </c>
      <c r="I19" s="9">
        <v>3548210</v>
      </c>
      <c r="J19" s="18"/>
      <c r="K19" s="18"/>
      <c r="L19" s="18"/>
      <c r="M19" s="18"/>
      <c r="N19" s="100"/>
      <c r="O19" s="100"/>
      <c r="P19" s="100"/>
      <c r="Q19" s="100"/>
      <c r="R19" s="100"/>
      <c r="S19" s="100"/>
      <c r="T19" s="100"/>
      <c r="U19" s="100"/>
      <c r="V19" s="100"/>
    </row>
    <row r="20" spans="1:22" ht="33" customHeight="1" x14ac:dyDescent="0.25">
      <c r="A20" s="19"/>
      <c r="B20" s="127" t="s">
        <v>92</v>
      </c>
      <c r="C20" s="20"/>
      <c r="D20" s="20"/>
      <c r="E20" s="20"/>
      <c r="F20" s="17" t="s">
        <v>20</v>
      </c>
      <c r="G20" s="9">
        <v>14483448</v>
      </c>
      <c r="H20" s="42">
        <v>14483448</v>
      </c>
      <c r="I20" s="9">
        <f>I21+I22</f>
        <v>14483448</v>
      </c>
      <c r="J20" s="18"/>
      <c r="K20" s="18"/>
      <c r="L20" s="18"/>
      <c r="M20" s="18"/>
      <c r="N20" s="21"/>
      <c r="O20" s="22"/>
      <c r="P20" s="21"/>
      <c r="Q20" s="21"/>
      <c r="R20" s="21"/>
      <c r="S20" s="21"/>
      <c r="T20" s="21"/>
      <c r="U20" s="21"/>
      <c r="V20" s="21"/>
    </row>
    <row r="21" spans="1:22" ht="69.75" customHeight="1" x14ac:dyDescent="0.25">
      <c r="A21" s="19"/>
      <c r="B21" s="127"/>
      <c r="C21" s="20"/>
      <c r="D21" s="20"/>
      <c r="E21" s="20"/>
      <c r="F21" s="17" t="s">
        <v>53</v>
      </c>
      <c r="G21" s="9">
        <v>10935238</v>
      </c>
      <c r="H21" s="42">
        <v>10935238</v>
      </c>
      <c r="I21" s="9">
        <v>10935238</v>
      </c>
      <c r="J21" s="18"/>
      <c r="K21" s="18"/>
      <c r="L21" s="18"/>
      <c r="M21" s="18"/>
      <c r="N21" s="21"/>
      <c r="O21" s="22"/>
      <c r="P21" s="21"/>
      <c r="Q21" s="21"/>
      <c r="R21" s="21"/>
      <c r="S21" s="21"/>
      <c r="T21" s="21"/>
      <c r="U21" s="21"/>
      <c r="V21" s="21"/>
    </row>
    <row r="22" spans="1:22" ht="49.5" customHeight="1" x14ac:dyDescent="0.25">
      <c r="A22" s="19"/>
      <c r="B22" s="128"/>
      <c r="C22" s="20"/>
      <c r="D22" s="20"/>
      <c r="E22" s="20"/>
      <c r="F22" s="17" t="s">
        <v>52</v>
      </c>
      <c r="G22" s="9">
        <v>3548210</v>
      </c>
      <c r="H22" s="42">
        <v>3548210</v>
      </c>
      <c r="I22" s="9">
        <v>3548210</v>
      </c>
      <c r="J22" s="18"/>
      <c r="K22" s="18"/>
      <c r="L22" s="18"/>
      <c r="M22" s="18"/>
      <c r="N22" s="21"/>
      <c r="O22" s="22"/>
      <c r="P22" s="21"/>
      <c r="Q22" s="21"/>
      <c r="R22" s="21"/>
      <c r="S22" s="21"/>
      <c r="T22" s="21"/>
      <c r="U22" s="21"/>
      <c r="V22" s="21"/>
    </row>
    <row r="23" spans="1:22" s="8" customFormat="1" ht="38.25" customHeight="1" x14ac:dyDescent="0.25">
      <c r="A23" s="19"/>
      <c r="B23" s="121" t="s">
        <v>99</v>
      </c>
      <c r="C23" s="52"/>
      <c r="D23" s="52"/>
      <c r="E23" s="124"/>
      <c r="F23" s="17" t="s">
        <v>20</v>
      </c>
      <c r="G23" s="18">
        <f>G24+G25</f>
        <v>2031376.52</v>
      </c>
      <c r="H23" s="43">
        <f>H24+H25</f>
        <v>2031376.52</v>
      </c>
      <c r="I23" s="9"/>
      <c r="J23" s="18"/>
      <c r="K23" s="18"/>
      <c r="L23" s="18"/>
      <c r="M23" s="18"/>
      <c r="N23" s="23"/>
      <c r="O23" s="23"/>
      <c r="P23" s="23"/>
      <c r="Q23" s="23"/>
      <c r="R23" s="23"/>
      <c r="S23" s="23"/>
      <c r="T23" s="23"/>
      <c r="U23" s="23"/>
      <c r="V23" s="23"/>
    </row>
    <row r="24" spans="1:22" s="8" customFormat="1" ht="64.5" customHeight="1" x14ac:dyDescent="0.25">
      <c r="A24" s="19"/>
      <c r="B24" s="122"/>
      <c r="C24" s="53"/>
      <c r="D24" s="53"/>
      <c r="E24" s="125"/>
      <c r="F24" s="17" t="s">
        <v>53</v>
      </c>
      <c r="G24" s="18">
        <v>40627.53</v>
      </c>
      <c r="H24" s="43">
        <v>40627.53</v>
      </c>
      <c r="I24" s="9"/>
      <c r="J24" s="18"/>
      <c r="K24" s="18"/>
      <c r="L24" s="18"/>
      <c r="M24" s="18"/>
      <c r="N24" s="23"/>
      <c r="O24" s="23"/>
      <c r="P24" s="23"/>
      <c r="Q24" s="23"/>
      <c r="R24" s="23"/>
      <c r="S24" s="23"/>
      <c r="T24" s="23"/>
      <c r="U24" s="23"/>
      <c r="V24" s="23"/>
    </row>
    <row r="25" spans="1:22" s="8" customFormat="1" ht="56.25" customHeight="1" x14ac:dyDescent="0.25">
      <c r="A25" s="19"/>
      <c r="B25" s="123"/>
      <c r="C25" s="54"/>
      <c r="D25" s="54"/>
      <c r="E25" s="126"/>
      <c r="F25" s="17" t="s">
        <v>52</v>
      </c>
      <c r="G25" s="18">
        <v>1990748.99</v>
      </c>
      <c r="H25" s="43">
        <v>1990748.99</v>
      </c>
      <c r="I25" s="9"/>
      <c r="J25" s="18"/>
      <c r="K25" s="18"/>
      <c r="L25" s="18"/>
      <c r="M25" s="18"/>
      <c r="N25" s="23"/>
      <c r="O25" s="23"/>
      <c r="P25" s="23"/>
      <c r="Q25" s="23"/>
      <c r="R25" s="23"/>
      <c r="S25" s="23"/>
      <c r="T25" s="23"/>
      <c r="U25" s="23"/>
      <c r="V25" s="23"/>
    </row>
    <row r="26" spans="1:22" ht="32.25" customHeight="1" x14ac:dyDescent="0.25">
      <c r="A26" s="85" t="s">
        <v>100</v>
      </c>
      <c r="B26" s="78" t="s">
        <v>111</v>
      </c>
      <c r="C26" s="52">
        <v>2020</v>
      </c>
      <c r="D26" s="52">
        <v>2025</v>
      </c>
      <c r="E26" s="52" t="s">
        <v>29</v>
      </c>
      <c r="F26" s="17" t="s">
        <v>20</v>
      </c>
      <c r="G26" s="18">
        <f>H26+I26+J26+K26+L26+M26</f>
        <v>219918294.97999996</v>
      </c>
      <c r="H26" s="42">
        <f t="shared" ref="H26:M26" si="5">H27+H28</f>
        <v>41887567.349999994</v>
      </c>
      <c r="I26" s="9">
        <f t="shared" si="5"/>
        <v>43640055.469999999</v>
      </c>
      <c r="J26" s="18">
        <f t="shared" si="5"/>
        <v>32324281.940000001</v>
      </c>
      <c r="K26" s="18">
        <f t="shared" si="5"/>
        <v>32817291.940000001</v>
      </c>
      <c r="L26" s="18">
        <f t="shared" si="5"/>
        <v>34624549.140000001</v>
      </c>
      <c r="M26" s="18">
        <f t="shared" si="5"/>
        <v>34624549.140000001</v>
      </c>
      <c r="N26" s="100" t="s">
        <v>86</v>
      </c>
      <c r="O26" s="97" t="s">
        <v>26</v>
      </c>
      <c r="P26" s="101">
        <f>(Q26+R26+S26+T26+U26+V26)/6</f>
        <v>16.966666666666665</v>
      </c>
      <c r="Q26" s="100">
        <v>16.600000000000001</v>
      </c>
      <c r="R26" s="100">
        <v>16.7</v>
      </c>
      <c r="S26" s="100">
        <v>16.8</v>
      </c>
      <c r="T26" s="100">
        <v>17</v>
      </c>
      <c r="U26" s="100">
        <v>17.2</v>
      </c>
      <c r="V26" s="100">
        <v>17.5</v>
      </c>
    </row>
    <row r="27" spans="1:22" ht="57.75" customHeight="1" x14ac:dyDescent="0.25">
      <c r="A27" s="86"/>
      <c r="B27" s="79"/>
      <c r="C27" s="53"/>
      <c r="D27" s="53"/>
      <c r="E27" s="53"/>
      <c r="F27" s="17" t="s">
        <v>53</v>
      </c>
      <c r="G27" s="18">
        <f>H27+I27+J27+K27+L27+M27</f>
        <v>205566136.31999999</v>
      </c>
      <c r="H27" s="42">
        <v>35022900.689999998</v>
      </c>
      <c r="I27" s="9">
        <v>36152563.469999999</v>
      </c>
      <c r="J27" s="18">
        <v>32324281.940000001</v>
      </c>
      <c r="K27" s="18">
        <v>32817291.940000001</v>
      </c>
      <c r="L27" s="18">
        <v>34624549.140000001</v>
      </c>
      <c r="M27" s="18">
        <v>34624549.140000001</v>
      </c>
      <c r="N27" s="100"/>
      <c r="O27" s="98"/>
      <c r="P27" s="101"/>
      <c r="Q27" s="100"/>
      <c r="R27" s="100"/>
      <c r="S27" s="100"/>
      <c r="T27" s="100"/>
      <c r="U27" s="100"/>
      <c r="V27" s="100"/>
    </row>
    <row r="28" spans="1:22" ht="78.75" customHeight="1" x14ac:dyDescent="0.25">
      <c r="A28" s="86"/>
      <c r="B28" s="79"/>
      <c r="C28" s="53"/>
      <c r="D28" s="53"/>
      <c r="E28" s="53"/>
      <c r="F28" s="17" t="s">
        <v>52</v>
      </c>
      <c r="G28" s="18"/>
      <c r="H28" s="42">
        <v>6864666.6600000001</v>
      </c>
      <c r="I28" s="9">
        <v>7487492</v>
      </c>
      <c r="J28" s="18"/>
      <c r="K28" s="18"/>
      <c r="L28" s="18"/>
      <c r="M28" s="18"/>
      <c r="N28" s="100"/>
      <c r="O28" s="99"/>
      <c r="P28" s="101"/>
      <c r="Q28" s="100"/>
      <c r="R28" s="100"/>
      <c r="S28" s="100"/>
      <c r="T28" s="100"/>
      <c r="U28" s="100"/>
      <c r="V28" s="100"/>
    </row>
    <row r="29" spans="1:22" ht="32.25" customHeight="1" x14ac:dyDescent="0.25">
      <c r="A29" s="19"/>
      <c r="B29" s="102" t="s">
        <v>92</v>
      </c>
      <c r="C29" s="20"/>
      <c r="D29" s="20"/>
      <c r="E29" s="53"/>
      <c r="F29" s="17" t="s">
        <v>20</v>
      </c>
      <c r="G29" s="18"/>
      <c r="H29" s="42">
        <f>H30+H31</f>
        <v>33486801.449999999</v>
      </c>
      <c r="I29" s="9">
        <f>I30+I31</f>
        <v>34174209.329999998</v>
      </c>
      <c r="J29" s="18"/>
      <c r="K29" s="18"/>
      <c r="L29" s="18"/>
      <c r="M29" s="18"/>
      <c r="N29" s="21"/>
      <c r="O29" s="23"/>
      <c r="P29" s="24"/>
      <c r="Q29" s="21"/>
      <c r="R29" s="21"/>
      <c r="S29" s="21"/>
      <c r="T29" s="21"/>
      <c r="U29" s="21"/>
      <c r="V29" s="21"/>
    </row>
    <row r="30" spans="1:22" ht="65.25" customHeight="1" x14ac:dyDescent="0.25">
      <c r="A30" s="19"/>
      <c r="B30" s="102"/>
      <c r="C30" s="20"/>
      <c r="D30" s="20"/>
      <c r="E30" s="53"/>
      <c r="F30" s="17" t="s">
        <v>53</v>
      </c>
      <c r="G30" s="18"/>
      <c r="H30" s="42">
        <v>26622134.789999999</v>
      </c>
      <c r="I30" s="9">
        <v>26686717.329999998</v>
      </c>
      <c r="J30" s="18"/>
      <c r="K30" s="18"/>
      <c r="L30" s="18"/>
      <c r="M30" s="18"/>
      <c r="N30" s="21"/>
      <c r="O30" s="23"/>
      <c r="P30" s="24"/>
      <c r="Q30" s="21"/>
      <c r="R30" s="21"/>
      <c r="S30" s="21"/>
      <c r="T30" s="21"/>
      <c r="U30" s="21"/>
      <c r="V30" s="21"/>
    </row>
    <row r="31" spans="1:22" ht="47.25" customHeight="1" x14ac:dyDescent="0.25">
      <c r="A31" s="19"/>
      <c r="B31" s="102"/>
      <c r="C31" s="20"/>
      <c r="D31" s="20"/>
      <c r="E31" s="54"/>
      <c r="F31" s="17" t="s">
        <v>52</v>
      </c>
      <c r="G31" s="18"/>
      <c r="H31" s="9">
        <v>6864666.6600000001</v>
      </c>
      <c r="I31" s="9">
        <v>7487492</v>
      </c>
      <c r="J31" s="18"/>
      <c r="K31" s="18"/>
      <c r="L31" s="18"/>
      <c r="M31" s="18"/>
      <c r="N31" s="21"/>
      <c r="O31" s="23"/>
      <c r="P31" s="24"/>
      <c r="Q31" s="21"/>
      <c r="R31" s="21"/>
      <c r="S31" s="21"/>
      <c r="T31" s="21"/>
      <c r="U31" s="21"/>
      <c r="V31" s="21"/>
    </row>
    <row r="32" spans="1:22" ht="27.75" customHeight="1" x14ac:dyDescent="0.25">
      <c r="A32" s="85" t="s">
        <v>10</v>
      </c>
      <c r="B32" s="78" t="s">
        <v>112</v>
      </c>
      <c r="C32" s="52">
        <v>2020</v>
      </c>
      <c r="D32" s="52">
        <v>2025</v>
      </c>
      <c r="E32" s="52" t="s">
        <v>29</v>
      </c>
      <c r="F32" s="17" t="s">
        <v>20</v>
      </c>
      <c r="G32" s="18">
        <f>H32+I32+J32+K32+L32+M32</f>
        <v>31625783.609999999</v>
      </c>
      <c r="H32" s="42">
        <f t="shared" ref="H32:M32" si="6">H33+H34</f>
        <v>5842423.9900000002</v>
      </c>
      <c r="I32" s="9">
        <f t="shared" si="6"/>
        <v>5741218.5599999996</v>
      </c>
      <c r="J32" s="18">
        <f t="shared" si="6"/>
        <v>4498257.74</v>
      </c>
      <c r="K32" s="18">
        <f t="shared" si="6"/>
        <v>6649190.2000000002</v>
      </c>
      <c r="L32" s="18">
        <f t="shared" si="6"/>
        <v>4447346.5599999996</v>
      </c>
      <c r="M32" s="18">
        <f t="shared" si="6"/>
        <v>4447346.5599999996</v>
      </c>
      <c r="N32" s="100" t="s">
        <v>84</v>
      </c>
      <c r="O32" s="100" t="s">
        <v>18</v>
      </c>
      <c r="P32" s="100">
        <f>Q32+R32+S32+T32+U32+V32</f>
        <v>109500</v>
      </c>
      <c r="Q32" s="100">
        <v>18000</v>
      </c>
      <c r="R32" s="100">
        <v>18100</v>
      </c>
      <c r="S32" s="100">
        <v>18200</v>
      </c>
      <c r="T32" s="100">
        <v>18300</v>
      </c>
      <c r="U32" s="100">
        <v>18400</v>
      </c>
      <c r="V32" s="100">
        <v>18500</v>
      </c>
    </row>
    <row r="33" spans="1:22" ht="57" customHeight="1" x14ac:dyDescent="0.25">
      <c r="A33" s="86"/>
      <c r="B33" s="79"/>
      <c r="C33" s="53"/>
      <c r="D33" s="53"/>
      <c r="E33" s="53"/>
      <c r="F33" s="17" t="s">
        <v>53</v>
      </c>
      <c r="G33" s="18">
        <f>H33+I33+J33+K33+L33+M33</f>
        <v>29707429.149999999</v>
      </c>
      <c r="H33" s="42">
        <v>4923236.53</v>
      </c>
      <c r="I33" s="9">
        <v>4742051.5599999996</v>
      </c>
      <c r="J33" s="18">
        <v>4498257.74</v>
      </c>
      <c r="K33" s="18">
        <v>6649190.2000000002</v>
      </c>
      <c r="L33" s="18">
        <v>4447346.5599999996</v>
      </c>
      <c r="M33" s="18">
        <v>4447346.5599999996</v>
      </c>
      <c r="N33" s="100"/>
      <c r="O33" s="100"/>
      <c r="P33" s="100"/>
      <c r="Q33" s="100"/>
      <c r="R33" s="100"/>
      <c r="S33" s="100"/>
      <c r="T33" s="100"/>
      <c r="U33" s="100"/>
      <c r="V33" s="100"/>
    </row>
    <row r="34" spans="1:22" ht="42.75" customHeight="1" x14ac:dyDescent="0.25">
      <c r="A34" s="86"/>
      <c r="B34" s="79"/>
      <c r="C34" s="53"/>
      <c r="D34" s="53"/>
      <c r="E34" s="53"/>
      <c r="F34" s="17" t="s">
        <v>52</v>
      </c>
      <c r="G34" s="18"/>
      <c r="H34" s="42">
        <v>919187.46</v>
      </c>
      <c r="I34" s="9">
        <v>999167</v>
      </c>
      <c r="J34" s="18"/>
      <c r="K34" s="18"/>
      <c r="L34" s="18"/>
      <c r="M34" s="18"/>
      <c r="N34" s="100"/>
      <c r="O34" s="100"/>
      <c r="P34" s="100"/>
      <c r="Q34" s="100"/>
      <c r="R34" s="100"/>
      <c r="S34" s="100"/>
      <c r="T34" s="100"/>
      <c r="U34" s="100"/>
      <c r="V34" s="100"/>
    </row>
    <row r="35" spans="1:22" ht="36" customHeight="1" x14ac:dyDescent="0.25">
      <c r="A35" s="19"/>
      <c r="B35" s="102" t="s">
        <v>92</v>
      </c>
      <c r="C35" s="20"/>
      <c r="D35" s="20"/>
      <c r="E35" s="53"/>
      <c r="F35" s="17" t="s">
        <v>20</v>
      </c>
      <c r="G35" s="18"/>
      <c r="H35" s="42">
        <f>H36+H37</f>
        <v>4483747</v>
      </c>
      <c r="I35" s="9">
        <f>I36+I37</f>
        <v>4561532.74</v>
      </c>
      <c r="J35" s="18"/>
      <c r="K35" s="18"/>
      <c r="L35" s="18"/>
      <c r="M35" s="18"/>
      <c r="N35" s="22"/>
      <c r="O35" s="22"/>
      <c r="P35" s="22"/>
      <c r="Q35" s="22"/>
      <c r="R35" s="22"/>
      <c r="S35" s="22"/>
      <c r="T35" s="22"/>
      <c r="U35" s="22"/>
      <c r="V35" s="22"/>
    </row>
    <row r="36" spans="1:22" ht="44.25" customHeight="1" x14ac:dyDescent="0.25">
      <c r="A36" s="19"/>
      <c r="B36" s="102"/>
      <c r="C36" s="20"/>
      <c r="D36" s="20"/>
      <c r="E36" s="53"/>
      <c r="F36" s="17" t="s">
        <v>53</v>
      </c>
      <c r="G36" s="18"/>
      <c r="H36" s="42">
        <v>3564559.54</v>
      </c>
      <c r="I36" s="9">
        <v>3562365.74</v>
      </c>
      <c r="J36" s="18"/>
      <c r="K36" s="18"/>
      <c r="L36" s="18"/>
      <c r="M36" s="18"/>
      <c r="N36" s="22"/>
      <c r="O36" s="22"/>
      <c r="P36" s="22"/>
      <c r="Q36" s="22"/>
      <c r="R36" s="22"/>
      <c r="S36" s="22"/>
      <c r="T36" s="22"/>
      <c r="U36" s="22"/>
      <c r="V36" s="22"/>
    </row>
    <row r="37" spans="1:22" ht="56.25" customHeight="1" x14ac:dyDescent="0.25">
      <c r="A37" s="19"/>
      <c r="B37" s="102"/>
      <c r="C37" s="20"/>
      <c r="D37" s="20"/>
      <c r="E37" s="54"/>
      <c r="F37" s="17" t="s">
        <v>52</v>
      </c>
      <c r="G37" s="18"/>
      <c r="H37" s="42">
        <v>919187.46</v>
      </c>
      <c r="I37" s="50">
        <v>999167</v>
      </c>
      <c r="J37" s="18"/>
      <c r="K37" s="18"/>
      <c r="L37" s="18"/>
      <c r="M37" s="18"/>
      <c r="N37" s="22"/>
      <c r="O37" s="22"/>
      <c r="P37" s="22"/>
      <c r="Q37" s="22"/>
      <c r="R37" s="22"/>
      <c r="S37" s="22"/>
      <c r="T37" s="22"/>
      <c r="U37" s="22"/>
      <c r="V37" s="22"/>
    </row>
    <row r="38" spans="1:22" ht="24" customHeight="1" x14ac:dyDescent="0.25">
      <c r="A38" s="85" t="s">
        <v>11</v>
      </c>
      <c r="B38" s="78" t="s">
        <v>113</v>
      </c>
      <c r="C38" s="52">
        <v>2020</v>
      </c>
      <c r="D38" s="52">
        <v>2025</v>
      </c>
      <c r="E38" s="52" t="s">
        <v>29</v>
      </c>
      <c r="F38" s="17" t="s">
        <v>20</v>
      </c>
      <c r="G38" s="18">
        <f>H38+I38+J38+K38+L38+M38</f>
        <v>167403754.56</v>
      </c>
      <c r="H38" s="9">
        <f t="shared" ref="H38:M38" si="7">H39+H40</f>
        <v>31727168.259999998</v>
      </c>
      <c r="I38" s="9">
        <f t="shared" si="7"/>
        <v>32210556.559999999</v>
      </c>
      <c r="J38" s="18">
        <f t="shared" si="7"/>
        <v>24387588.93</v>
      </c>
      <c r="K38" s="18">
        <f t="shared" si="7"/>
        <v>24501278.93</v>
      </c>
      <c r="L38" s="18">
        <f t="shared" si="7"/>
        <v>27288580.940000001</v>
      </c>
      <c r="M38" s="18">
        <f t="shared" si="7"/>
        <v>27288580.940000001</v>
      </c>
      <c r="N38" s="69" t="s">
        <v>85</v>
      </c>
      <c r="O38" s="97" t="s">
        <v>18</v>
      </c>
      <c r="P38" s="69">
        <v>1930800</v>
      </c>
      <c r="Q38" s="69">
        <v>321500</v>
      </c>
      <c r="R38" s="69">
        <v>321700</v>
      </c>
      <c r="S38" s="69">
        <v>322000</v>
      </c>
      <c r="T38" s="69">
        <v>322500</v>
      </c>
      <c r="U38" s="69">
        <v>322600</v>
      </c>
      <c r="V38" s="69">
        <v>322700</v>
      </c>
    </row>
    <row r="39" spans="1:22" ht="59.25" customHeight="1" x14ac:dyDescent="0.25">
      <c r="A39" s="86"/>
      <c r="B39" s="79"/>
      <c r="C39" s="53"/>
      <c r="D39" s="53"/>
      <c r="E39" s="53"/>
      <c r="F39" s="17" t="s">
        <v>53</v>
      </c>
      <c r="G39" s="18">
        <f>H39+I39+J39+K39+L39+M39</f>
        <v>156255834.68000001</v>
      </c>
      <c r="H39" s="9">
        <v>26366082.379999999</v>
      </c>
      <c r="I39" s="9">
        <v>26423722.559999999</v>
      </c>
      <c r="J39" s="18">
        <v>24387588.93</v>
      </c>
      <c r="K39" s="18">
        <v>24501278.93</v>
      </c>
      <c r="L39" s="18">
        <v>27288580.940000001</v>
      </c>
      <c r="M39" s="18">
        <v>27288580.940000001</v>
      </c>
      <c r="N39" s="70"/>
      <c r="O39" s="98"/>
      <c r="P39" s="70"/>
      <c r="Q39" s="70"/>
      <c r="R39" s="70"/>
      <c r="S39" s="70"/>
      <c r="T39" s="70"/>
      <c r="U39" s="70"/>
      <c r="V39" s="70"/>
    </row>
    <row r="40" spans="1:22" ht="47.25" customHeight="1" x14ac:dyDescent="0.25">
      <c r="A40" s="86"/>
      <c r="B40" s="79"/>
      <c r="C40" s="53"/>
      <c r="D40" s="53"/>
      <c r="E40" s="53"/>
      <c r="F40" s="17" t="s">
        <v>52</v>
      </c>
      <c r="G40" s="18"/>
      <c r="H40" s="9">
        <v>5361085.88</v>
      </c>
      <c r="I40" s="9">
        <v>5786834</v>
      </c>
      <c r="J40" s="18"/>
      <c r="K40" s="18"/>
      <c r="L40" s="18"/>
      <c r="M40" s="18"/>
      <c r="N40" s="70"/>
      <c r="O40" s="98"/>
      <c r="P40" s="70"/>
      <c r="Q40" s="70"/>
      <c r="R40" s="70"/>
      <c r="S40" s="70"/>
      <c r="T40" s="70"/>
      <c r="U40" s="70"/>
      <c r="V40" s="70"/>
    </row>
    <row r="41" spans="1:22" ht="35.25" customHeight="1" x14ac:dyDescent="0.25">
      <c r="A41" s="19"/>
      <c r="B41" s="102" t="s">
        <v>92</v>
      </c>
      <c r="C41" s="20"/>
      <c r="D41" s="20"/>
      <c r="E41" s="20"/>
      <c r="F41" s="17" t="s">
        <v>20</v>
      </c>
      <c r="G41" s="18"/>
      <c r="H41" s="9">
        <f>H42+H43</f>
        <v>26151110.09</v>
      </c>
      <c r="I41" s="9">
        <f>I42+I43</f>
        <v>26418868.93</v>
      </c>
      <c r="J41" s="18"/>
      <c r="K41" s="18"/>
      <c r="L41" s="18"/>
      <c r="M41" s="18"/>
      <c r="N41" s="25"/>
      <c r="O41" s="26"/>
      <c r="P41" s="25"/>
      <c r="Q41" s="25"/>
      <c r="R41" s="25"/>
      <c r="S41" s="25"/>
      <c r="T41" s="25"/>
      <c r="U41" s="25"/>
      <c r="V41" s="25"/>
    </row>
    <row r="42" spans="1:22" ht="62.25" customHeight="1" x14ac:dyDescent="0.25">
      <c r="A42" s="19"/>
      <c r="B42" s="102"/>
      <c r="C42" s="20"/>
      <c r="D42" s="20"/>
      <c r="E42" s="20"/>
      <c r="F42" s="17" t="s">
        <v>53</v>
      </c>
      <c r="G42" s="18"/>
      <c r="H42" s="9">
        <v>20790024.210000001</v>
      </c>
      <c r="I42" s="9">
        <v>20632034.93</v>
      </c>
      <c r="J42" s="18"/>
      <c r="K42" s="18"/>
      <c r="L42" s="18"/>
      <c r="M42" s="18"/>
      <c r="N42" s="25"/>
      <c r="O42" s="26"/>
      <c r="P42" s="25"/>
      <c r="Q42" s="25"/>
      <c r="R42" s="25"/>
      <c r="S42" s="25"/>
      <c r="T42" s="25"/>
      <c r="U42" s="25"/>
      <c r="V42" s="25"/>
    </row>
    <row r="43" spans="1:22" ht="48.75" customHeight="1" x14ac:dyDescent="0.25">
      <c r="A43" s="19"/>
      <c r="B43" s="102"/>
      <c r="C43" s="20"/>
      <c r="D43" s="20"/>
      <c r="E43" s="20"/>
      <c r="F43" s="17" t="s">
        <v>52</v>
      </c>
      <c r="G43" s="18"/>
      <c r="H43" s="9">
        <v>5361085.88</v>
      </c>
      <c r="I43" s="9">
        <v>5786834</v>
      </c>
      <c r="J43" s="18"/>
      <c r="K43" s="18"/>
      <c r="L43" s="18"/>
      <c r="M43" s="18"/>
      <c r="N43" s="25"/>
      <c r="O43" s="26"/>
      <c r="P43" s="25"/>
      <c r="Q43" s="25"/>
      <c r="R43" s="25"/>
      <c r="S43" s="25"/>
      <c r="T43" s="25"/>
      <c r="U43" s="25"/>
      <c r="V43" s="25"/>
    </row>
    <row r="44" spans="1:22" ht="49.5" customHeight="1" x14ac:dyDescent="0.25">
      <c r="A44" s="85" t="s">
        <v>27</v>
      </c>
      <c r="B44" s="78" t="s">
        <v>114</v>
      </c>
      <c r="C44" s="52">
        <v>2020</v>
      </c>
      <c r="D44" s="52">
        <v>2025</v>
      </c>
      <c r="E44" s="52" t="s">
        <v>29</v>
      </c>
      <c r="F44" s="17" t="s">
        <v>20</v>
      </c>
      <c r="G44" s="18">
        <f>H44+I44+J44+K44+L44+M44</f>
        <v>12642921.939999999</v>
      </c>
      <c r="H44" s="9">
        <f t="shared" ref="H44:M44" si="8">H45+H46</f>
        <v>3078481.1</v>
      </c>
      <c r="I44" s="9">
        <f t="shared" si="8"/>
        <v>3102650.28</v>
      </c>
      <c r="J44" s="18">
        <f t="shared" si="8"/>
        <v>3230895.28</v>
      </c>
      <c r="K44" s="18">
        <f t="shared" si="8"/>
        <v>3230895.28</v>
      </c>
      <c r="L44" s="18">
        <f t="shared" si="8"/>
        <v>0</v>
      </c>
      <c r="M44" s="18">
        <f t="shared" si="8"/>
        <v>0</v>
      </c>
      <c r="N44" s="100" t="s">
        <v>60</v>
      </c>
      <c r="O44" s="100" t="s">
        <v>26</v>
      </c>
      <c r="P44" s="100">
        <v>100</v>
      </c>
      <c r="Q44" s="100">
        <v>100</v>
      </c>
      <c r="R44" s="100">
        <v>100</v>
      </c>
      <c r="S44" s="100">
        <v>100</v>
      </c>
      <c r="T44" s="100">
        <v>100</v>
      </c>
      <c r="U44" s="100">
        <v>100</v>
      </c>
      <c r="V44" s="100">
        <v>100</v>
      </c>
    </row>
    <row r="45" spans="1:22" ht="81" customHeight="1" x14ac:dyDescent="0.25">
      <c r="A45" s="86"/>
      <c r="B45" s="79"/>
      <c r="C45" s="53"/>
      <c r="D45" s="53"/>
      <c r="E45" s="53"/>
      <c r="F45" s="17" t="s">
        <v>53</v>
      </c>
      <c r="G45" s="18">
        <f>H45+I45+J45+K45+L45+M45</f>
        <v>12582921.939999999</v>
      </c>
      <c r="H45" s="9">
        <v>3018481.1</v>
      </c>
      <c r="I45" s="9">
        <v>3102650.28</v>
      </c>
      <c r="J45" s="18">
        <v>3230895.28</v>
      </c>
      <c r="K45" s="18">
        <v>3230895.28</v>
      </c>
      <c r="L45" s="18">
        <v>0</v>
      </c>
      <c r="M45" s="18">
        <v>0</v>
      </c>
      <c r="N45" s="100"/>
      <c r="O45" s="100"/>
      <c r="P45" s="100"/>
      <c r="Q45" s="100"/>
      <c r="R45" s="100"/>
      <c r="S45" s="100"/>
      <c r="T45" s="100"/>
      <c r="U45" s="100"/>
      <c r="V45" s="100"/>
    </row>
    <row r="46" spans="1:22" ht="91.5" customHeight="1" x14ac:dyDescent="0.25">
      <c r="A46" s="86"/>
      <c r="B46" s="79"/>
      <c r="C46" s="53"/>
      <c r="D46" s="53"/>
      <c r="E46" s="53"/>
      <c r="F46" s="17" t="s">
        <v>52</v>
      </c>
      <c r="G46" s="18"/>
      <c r="H46" s="9">
        <v>60000</v>
      </c>
      <c r="I46" s="9"/>
      <c r="J46" s="18"/>
      <c r="K46" s="18"/>
      <c r="L46" s="18"/>
      <c r="M46" s="18"/>
      <c r="N46" s="100"/>
      <c r="O46" s="100"/>
      <c r="P46" s="100"/>
      <c r="Q46" s="100"/>
      <c r="R46" s="100"/>
      <c r="S46" s="100"/>
      <c r="T46" s="100"/>
      <c r="U46" s="100"/>
      <c r="V46" s="100"/>
    </row>
    <row r="47" spans="1:22" ht="27.75" customHeight="1" x14ac:dyDescent="0.25">
      <c r="A47" s="85" t="s">
        <v>30</v>
      </c>
      <c r="B47" s="78" t="s">
        <v>115</v>
      </c>
      <c r="C47" s="52">
        <v>2020</v>
      </c>
      <c r="D47" s="52">
        <v>2025</v>
      </c>
      <c r="E47" s="52" t="s">
        <v>29</v>
      </c>
      <c r="F47" s="17" t="s">
        <v>20</v>
      </c>
      <c r="G47" s="18">
        <f>H47+I47+J47+K47+L47+M47</f>
        <v>174298737.49000001</v>
      </c>
      <c r="H47" s="42">
        <f>H49+H48</f>
        <v>30476878.100000001</v>
      </c>
      <c r="I47" s="9">
        <f>I48+I49</f>
        <v>34286355.870000005</v>
      </c>
      <c r="J47" s="18">
        <f>J48+J49</f>
        <v>30417235.149999999</v>
      </c>
      <c r="K47" s="18">
        <f>K48+K49</f>
        <v>26589941.370000001</v>
      </c>
      <c r="L47" s="18">
        <f>L48+L49</f>
        <v>26264163.5</v>
      </c>
      <c r="M47" s="18">
        <f>M48+M49</f>
        <v>26264163.5</v>
      </c>
      <c r="N47" s="100" t="s">
        <v>28</v>
      </c>
      <c r="O47" s="100" t="s">
        <v>26</v>
      </c>
      <c r="P47" s="100">
        <v>100</v>
      </c>
      <c r="Q47" s="100">
        <v>100</v>
      </c>
      <c r="R47" s="100">
        <v>100</v>
      </c>
      <c r="S47" s="100">
        <v>100</v>
      </c>
      <c r="T47" s="100">
        <v>100</v>
      </c>
      <c r="U47" s="100">
        <v>100</v>
      </c>
      <c r="V47" s="100">
        <v>100</v>
      </c>
    </row>
    <row r="48" spans="1:22" ht="57.75" customHeight="1" x14ac:dyDescent="0.25">
      <c r="A48" s="86"/>
      <c r="B48" s="79"/>
      <c r="C48" s="53"/>
      <c r="D48" s="53"/>
      <c r="E48" s="53"/>
      <c r="F48" s="17" t="s">
        <v>53</v>
      </c>
      <c r="G48" s="18">
        <f>H48+I48+J48+K48+L48+M48</f>
        <v>155770197.49000001</v>
      </c>
      <c r="H48" s="42">
        <v>22480508.100000001</v>
      </c>
      <c r="I48" s="9">
        <v>23754185.870000001</v>
      </c>
      <c r="J48" s="18">
        <v>30417235.149999999</v>
      </c>
      <c r="K48" s="45">
        <v>26589941.370000001</v>
      </c>
      <c r="L48" s="18">
        <v>26264163.5</v>
      </c>
      <c r="M48" s="18">
        <v>26264163.5</v>
      </c>
      <c r="N48" s="100"/>
      <c r="O48" s="100"/>
      <c r="P48" s="100"/>
      <c r="Q48" s="100"/>
      <c r="R48" s="100"/>
      <c r="S48" s="100"/>
      <c r="T48" s="100"/>
      <c r="U48" s="100"/>
      <c r="V48" s="100"/>
    </row>
    <row r="49" spans="1:22" ht="47.25" customHeight="1" x14ac:dyDescent="0.25">
      <c r="A49" s="86"/>
      <c r="B49" s="79"/>
      <c r="C49" s="53"/>
      <c r="D49" s="53"/>
      <c r="E49" s="53"/>
      <c r="F49" s="17" t="s">
        <v>52</v>
      </c>
      <c r="G49" s="18">
        <f t="shared" ref="G49:G117" si="9">H49+I49+J49+K49+L49+M49</f>
        <v>18528540</v>
      </c>
      <c r="H49" s="42">
        <v>7996370</v>
      </c>
      <c r="I49" s="9">
        <v>10532170</v>
      </c>
      <c r="J49" s="18"/>
      <c r="K49" s="18"/>
      <c r="L49" s="18"/>
      <c r="M49" s="18"/>
      <c r="N49" s="100"/>
      <c r="O49" s="100"/>
      <c r="P49" s="100"/>
      <c r="Q49" s="100"/>
      <c r="R49" s="100"/>
      <c r="S49" s="100"/>
      <c r="T49" s="100"/>
      <c r="U49" s="100"/>
      <c r="V49" s="100"/>
    </row>
    <row r="50" spans="1:22" s="8" customFormat="1" ht="58.5" customHeight="1" x14ac:dyDescent="0.25">
      <c r="A50" s="19"/>
      <c r="B50" s="129" t="s">
        <v>99</v>
      </c>
      <c r="C50" s="11"/>
      <c r="D50" s="11"/>
      <c r="E50" s="11"/>
      <c r="F50" s="17" t="s">
        <v>20</v>
      </c>
      <c r="G50" s="18">
        <f>SUM(H50:M50)</f>
        <v>18798118</v>
      </c>
      <c r="H50" s="42">
        <f>SUM(H51+H52)</f>
        <v>8159562</v>
      </c>
      <c r="I50" s="9">
        <f>I51+I52</f>
        <v>10638556</v>
      </c>
      <c r="J50" s="18"/>
      <c r="K50" s="18"/>
      <c r="L50" s="18"/>
      <c r="M50" s="18"/>
      <c r="N50" s="22"/>
      <c r="O50" s="22"/>
      <c r="P50" s="22"/>
      <c r="Q50" s="22"/>
      <c r="R50" s="22"/>
      <c r="S50" s="22"/>
      <c r="T50" s="22"/>
      <c r="U50" s="22"/>
      <c r="V50" s="22"/>
    </row>
    <row r="51" spans="1:22" s="8" customFormat="1" ht="58.5" customHeight="1" x14ac:dyDescent="0.25">
      <c r="A51" s="19"/>
      <c r="B51" s="129"/>
      <c r="C51" s="20"/>
      <c r="D51" s="20"/>
      <c r="E51" s="20"/>
      <c r="F51" s="17" t="s">
        <v>53</v>
      </c>
      <c r="G51" s="18">
        <f>SUM(H51:M51)</f>
        <v>269578</v>
      </c>
      <c r="H51" s="42">
        <v>163192</v>
      </c>
      <c r="I51" s="9">
        <v>106386</v>
      </c>
      <c r="J51" s="18"/>
      <c r="K51" s="18"/>
      <c r="L51" s="18"/>
      <c r="M51" s="18"/>
      <c r="N51" s="22"/>
      <c r="O51" s="22"/>
      <c r="P51" s="22"/>
      <c r="Q51" s="22"/>
      <c r="R51" s="22"/>
      <c r="S51" s="22"/>
      <c r="T51" s="22"/>
      <c r="U51" s="22"/>
      <c r="V51" s="22"/>
    </row>
    <row r="52" spans="1:22" s="8" customFormat="1" ht="58.5" customHeight="1" x14ac:dyDescent="0.25">
      <c r="A52" s="19"/>
      <c r="B52" s="129"/>
      <c r="C52" s="20"/>
      <c r="D52" s="20"/>
      <c r="E52" s="20"/>
      <c r="F52" s="17" t="s">
        <v>52</v>
      </c>
      <c r="G52" s="18">
        <f>SUM(H52:M52)</f>
        <v>18528540</v>
      </c>
      <c r="H52" s="42">
        <v>7996370</v>
      </c>
      <c r="I52" s="9">
        <v>10532170</v>
      </c>
      <c r="J52" s="18"/>
      <c r="K52" s="18"/>
      <c r="L52" s="18"/>
      <c r="M52" s="18"/>
      <c r="N52" s="22"/>
      <c r="O52" s="22"/>
      <c r="P52" s="22"/>
      <c r="Q52" s="22"/>
      <c r="R52" s="22"/>
      <c r="S52" s="22"/>
      <c r="T52" s="22"/>
      <c r="U52" s="22"/>
      <c r="V52" s="22"/>
    </row>
    <row r="53" spans="1:22" ht="27" customHeight="1" x14ac:dyDescent="0.25">
      <c r="A53" s="58" t="s">
        <v>24</v>
      </c>
      <c r="B53" s="74" t="s">
        <v>57</v>
      </c>
      <c r="C53" s="66">
        <v>2020</v>
      </c>
      <c r="D53" s="66">
        <v>2025</v>
      </c>
      <c r="E53" s="66" t="s">
        <v>29</v>
      </c>
      <c r="F53" s="17" t="s">
        <v>20</v>
      </c>
      <c r="G53" s="18">
        <f t="shared" si="9"/>
        <v>903726.03</v>
      </c>
      <c r="H53" s="9">
        <f t="shared" ref="H53:M53" si="10">H54+H55</f>
        <v>103726.03</v>
      </c>
      <c r="I53" s="9">
        <f t="shared" si="10"/>
        <v>0</v>
      </c>
      <c r="J53" s="18">
        <f t="shared" si="10"/>
        <v>200000</v>
      </c>
      <c r="K53" s="18">
        <f t="shared" si="10"/>
        <v>600000</v>
      </c>
      <c r="L53" s="18">
        <f t="shared" si="10"/>
        <v>0</v>
      </c>
      <c r="M53" s="18">
        <f t="shared" si="10"/>
        <v>0</v>
      </c>
      <c r="N53" s="55" t="s">
        <v>5</v>
      </c>
      <c r="O53" s="55" t="s">
        <v>5</v>
      </c>
      <c r="P53" s="55" t="s">
        <v>5</v>
      </c>
      <c r="Q53" s="55" t="s">
        <v>5</v>
      </c>
      <c r="R53" s="55" t="s">
        <v>5</v>
      </c>
      <c r="S53" s="55" t="s">
        <v>5</v>
      </c>
      <c r="T53" s="55" t="s">
        <v>5</v>
      </c>
      <c r="U53" s="55" t="s">
        <v>5</v>
      </c>
      <c r="V53" s="55" t="s">
        <v>5</v>
      </c>
    </row>
    <row r="54" spans="1:22" ht="63" customHeight="1" x14ac:dyDescent="0.25">
      <c r="A54" s="59"/>
      <c r="B54" s="75"/>
      <c r="C54" s="67"/>
      <c r="D54" s="67"/>
      <c r="E54" s="67"/>
      <c r="F54" s="17" t="s">
        <v>53</v>
      </c>
      <c r="G54" s="18">
        <f t="shared" si="9"/>
        <v>903726.03</v>
      </c>
      <c r="H54" s="9">
        <f t="shared" ref="H54:M54" si="11">H57</f>
        <v>103726.03</v>
      </c>
      <c r="I54" s="9">
        <f t="shared" si="11"/>
        <v>0</v>
      </c>
      <c r="J54" s="18">
        <f>J57</f>
        <v>200000</v>
      </c>
      <c r="K54" s="18">
        <f t="shared" si="11"/>
        <v>600000</v>
      </c>
      <c r="L54" s="18">
        <f t="shared" si="11"/>
        <v>0</v>
      </c>
      <c r="M54" s="18">
        <f t="shared" si="11"/>
        <v>0</v>
      </c>
      <c r="N54" s="56"/>
      <c r="O54" s="56"/>
      <c r="P54" s="56"/>
      <c r="Q54" s="56"/>
      <c r="R54" s="56"/>
      <c r="S54" s="56"/>
      <c r="T54" s="56"/>
      <c r="U54" s="56"/>
      <c r="V54" s="56"/>
    </row>
    <row r="55" spans="1:22" ht="52.5" customHeight="1" x14ac:dyDescent="0.25">
      <c r="A55" s="59"/>
      <c r="B55" s="75"/>
      <c r="C55" s="67"/>
      <c r="D55" s="67"/>
      <c r="E55" s="67"/>
      <c r="F55" s="17" t="s">
        <v>52</v>
      </c>
      <c r="G55" s="18">
        <f t="shared" si="9"/>
        <v>0</v>
      </c>
      <c r="H55" s="9">
        <f>H58</f>
        <v>0</v>
      </c>
      <c r="I55" s="9">
        <v>0</v>
      </c>
      <c r="J55" s="18">
        <v>0</v>
      </c>
      <c r="K55" s="18">
        <v>0</v>
      </c>
      <c r="L55" s="18">
        <v>0</v>
      </c>
      <c r="M55" s="18">
        <v>0</v>
      </c>
      <c r="N55" s="56"/>
      <c r="O55" s="56"/>
      <c r="P55" s="56"/>
      <c r="Q55" s="56"/>
      <c r="R55" s="56"/>
      <c r="S55" s="56"/>
      <c r="T55" s="56"/>
      <c r="U55" s="56"/>
      <c r="V55" s="56"/>
    </row>
    <row r="56" spans="1:22" ht="25.5" customHeight="1" x14ac:dyDescent="0.25">
      <c r="A56" s="85" t="s">
        <v>12</v>
      </c>
      <c r="B56" s="76" t="s">
        <v>31</v>
      </c>
      <c r="C56" s="52">
        <v>2020</v>
      </c>
      <c r="D56" s="52">
        <v>2025</v>
      </c>
      <c r="E56" s="52" t="s">
        <v>29</v>
      </c>
      <c r="F56" s="17" t="s">
        <v>20</v>
      </c>
      <c r="G56" s="18">
        <f t="shared" si="9"/>
        <v>903726.03</v>
      </c>
      <c r="H56" s="9">
        <f t="shared" ref="H56:M56" si="12">H57+H58</f>
        <v>103726.03</v>
      </c>
      <c r="I56" s="9">
        <f t="shared" si="12"/>
        <v>0</v>
      </c>
      <c r="J56" s="18">
        <f t="shared" si="12"/>
        <v>200000</v>
      </c>
      <c r="K56" s="18">
        <f t="shared" si="12"/>
        <v>600000</v>
      </c>
      <c r="L56" s="18">
        <f t="shared" si="12"/>
        <v>0</v>
      </c>
      <c r="M56" s="18">
        <f t="shared" si="12"/>
        <v>0</v>
      </c>
      <c r="N56" s="69" t="s">
        <v>5</v>
      </c>
      <c r="O56" s="69" t="s">
        <v>5</v>
      </c>
      <c r="P56" s="69" t="s">
        <v>5</v>
      </c>
      <c r="Q56" s="69" t="s">
        <v>5</v>
      </c>
      <c r="R56" s="69" t="s">
        <v>5</v>
      </c>
      <c r="S56" s="69" t="s">
        <v>5</v>
      </c>
      <c r="T56" s="69" t="s">
        <v>5</v>
      </c>
      <c r="U56" s="69" t="s">
        <v>5</v>
      </c>
      <c r="V56" s="69" t="s">
        <v>5</v>
      </c>
    </row>
    <row r="57" spans="1:22" ht="57" customHeight="1" x14ac:dyDescent="0.25">
      <c r="A57" s="86"/>
      <c r="B57" s="77"/>
      <c r="C57" s="53"/>
      <c r="D57" s="53"/>
      <c r="E57" s="53"/>
      <c r="F57" s="17" t="s">
        <v>53</v>
      </c>
      <c r="G57" s="18">
        <f>H57+I57+J57+K57+L57+M57</f>
        <v>903726.03</v>
      </c>
      <c r="H57" s="9">
        <f>H60+H63</f>
        <v>103726.03</v>
      </c>
      <c r="I57" s="9">
        <f t="shared" ref="I57:M57" si="13">I60+I63</f>
        <v>0</v>
      </c>
      <c r="J57" s="18">
        <f t="shared" si="13"/>
        <v>200000</v>
      </c>
      <c r="K57" s="18">
        <f t="shared" si="13"/>
        <v>600000</v>
      </c>
      <c r="L57" s="18">
        <f t="shared" si="13"/>
        <v>0</v>
      </c>
      <c r="M57" s="18">
        <f t="shared" si="13"/>
        <v>0</v>
      </c>
      <c r="N57" s="70"/>
      <c r="O57" s="70"/>
      <c r="P57" s="70"/>
      <c r="Q57" s="70"/>
      <c r="R57" s="70"/>
      <c r="S57" s="70"/>
      <c r="T57" s="70"/>
      <c r="U57" s="70"/>
      <c r="V57" s="70"/>
    </row>
    <row r="58" spans="1:22" ht="54.75" customHeight="1" x14ac:dyDescent="0.25">
      <c r="A58" s="86"/>
      <c r="B58" s="77"/>
      <c r="C58" s="53"/>
      <c r="D58" s="53"/>
      <c r="E58" s="53"/>
      <c r="F58" s="17" t="s">
        <v>52</v>
      </c>
      <c r="G58" s="18">
        <f t="shared" si="9"/>
        <v>0</v>
      </c>
      <c r="H58" s="9">
        <f>H61+H64</f>
        <v>0</v>
      </c>
      <c r="I58" s="9">
        <v>0</v>
      </c>
      <c r="J58" s="18">
        <v>0</v>
      </c>
      <c r="K58" s="18">
        <v>0</v>
      </c>
      <c r="L58" s="18">
        <v>0</v>
      </c>
      <c r="M58" s="18">
        <v>0</v>
      </c>
      <c r="N58" s="70"/>
      <c r="O58" s="70"/>
      <c r="P58" s="70"/>
      <c r="Q58" s="70"/>
      <c r="R58" s="70"/>
      <c r="S58" s="70"/>
      <c r="T58" s="70"/>
      <c r="U58" s="70"/>
      <c r="V58" s="70"/>
    </row>
    <row r="59" spans="1:22" ht="25.5" customHeight="1" x14ac:dyDescent="0.25">
      <c r="A59" s="85" t="s">
        <v>13</v>
      </c>
      <c r="B59" s="78" t="s">
        <v>72</v>
      </c>
      <c r="C59" s="52">
        <v>2020</v>
      </c>
      <c r="D59" s="52">
        <v>2025</v>
      </c>
      <c r="E59" s="52" t="s">
        <v>29</v>
      </c>
      <c r="F59" s="17" t="s">
        <v>20</v>
      </c>
      <c r="G59" s="18">
        <f t="shared" si="9"/>
        <v>773120</v>
      </c>
      <c r="H59" s="9">
        <f t="shared" ref="H59:M59" si="14">H60+H61</f>
        <v>73120</v>
      </c>
      <c r="I59" s="9">
        <f t="shared" si="14"/>
        <v>0</v>
      </c>
      <c r="J59" s="18">
        <f t="shared" si="14"/>
        <v>150000</v>
      </c>
      <c r="K59" s="18">
        <f t="shared" si="14"/>
        <v>550000</v>
      </c>
      <c r="L59" s="18">
        <f t="shared" si="14"/>
        <v>0</v>
      </c>
      <c r="M59" s="18">
        <f t="shared" si="14"/>
        <v>0</v>
      </c>
      <c r="N59" s="100" t="s">
        <v>32</v>
      </c>
      <c r="O59" s="100" t="s">
        <v>9</v>
      </c>
      <c r="P59" s="100">
        <v>1350</v>
      </c>
      <c r="Q59" s="100">
        <v>60</v>
      </c>
      <c r="R59" s="100">
        <v>62</v>
      </c>
      <c r="S59" s="100">
        <v>62</v>
      </c>
      <c r="T59" s="100">
        <v>65</v>
      </c>
      <c r="U59" s="100">
        <v>65</v>
      </c>
      <c r="V59" s="100">
        <v>65</v>
      </c>
    </row>
    <row r="60" spans="1:22" ht="63" customHeight="1" x14ac:dyDescent="0.25">
      <c r="A60" s="86"/>
      <c r="B60" s="79"/>
      <c r="C60" s="53"/>
      <c r="D60" s="53"/>
      <c r="E60" s="53"/>
      <c r="F60" s="17" t="s">
        <v>53</v>
      </c>
      <c r="G60" s="18">
        <f t="shared" si="9"/>
        <v>773120</v>
      </c>
      <c r="H60" s="9">
        <v>73120</v>
      </c>
      <c r="I60" s="9">
        <v>0</v>
      </c>
      <c r="J60" s="18">
        <v>150000</v>
      </c>
      <c r="K60" s="18">
        <v>550000</v>
      </c>
      <c r="L60" s="18">
        <v>0</v>
      </c>
      <c r="M60" s="18">
        <v>0</v>
      </c>
      <c r="N60" s="100"/>
      <c r="O60" s="100"/>
      <c r="P60" s="100"/>
      <c r="Q60" s="100"/>
      <c r="R60" s="100"/>
      <c r="S60" s="100"/>
      <c r="T60" s="100"/>
      <c r="U60" s="100"/>
      <c r="V60" s="100"/>
    </row>
    <row r="61" spans="1:22" ht="48" customHeight="1" x14ac:dyDescent="0.25">
      <c r="A61" s="86"/>
      <c r="B61" s="80"/>
      <c r="C61" s="53"/>
      <c r="D61" s="53"/>
      <c r="E61" s="53"/>
      <c r="F61" s="17" t="s">
        <v>52</v>
      </c>
      <c r="G61" s="18"/>
      <c r="H61" s="9"/>
      <c r="I61" s="9"/>
      <c r="J61" s="18"/>
      <c r="K61" s="18"/>
      <c r="L61" s="18"/>
      <c r="M61" s="18"/>
      <c r="N61" s="100"/>
      <c r="O61" s="100"/>
      <c r="P61" s="100"/>
      <c r="Q61" s="100"/>
      <c r="R61" s="100"/>
      <c r="S61" s="100"/>
      <c r="T61" s="100"/>
      <c r="U61" s="100"/>
      <c r="V61" s="100"/>
    </row>
    <row r="62" spans="1:22" ht="29.25" customHeight="1" x14ac:dyDescent="0.25">
      <c r="A62" s="85" t="s">
        <v>14</v>
      </c>
      <c r="B62" s="78" t="s">
        <v>33</v>
      </c>
      <c r="C62" s="52">
        <v>2020</v>
      </c>
      <c r="D62" s="52">
        <v>2025</v>
      </c>
      <c r="E62" s="52" t="s">
        <v>29</v>
      </c>
      <c r="F62" s="17" t="s">
        <v>20</v>
      </c>
      <c r="G62" s="18">
        <f t="shared" si="9"/>
        <v>130606.03</v>
      </c>
      <c r="H62" s="9">
        <f t="shared" ref="H62:M62" si="15">H63+H64</f>
        <v>30606.03</v>
      </c>
      <c r="I62" s="9">
        <f t="shared" si="15"/>
        <v>0</v>
      </c>
      <c r="J62" s="18">
        <f t="shared" si="15"/>
        <v>50000</v>
      </c>
      <c r="K62" s="18">
        <f t="shared" si="15"/>
        <v>50000</v>
      </c>
      <c r="L62" s="18">
        <f t="shared" si="15"/>
        <v>0</v>
      </c>
      <c r="M62" s="18">
        <f t="shared" si="15"/>
        <v>0</v>
      </c>
      <c r="N62" s="100" t="s">
        <v>34</v>
      </c>
      <c r="O62" s="100" t="s">
        <v>9</v>
      </c>
      <c r="P62" s="100">
        <v>90</v>
      </c>
      <c r="Q62" s="97">
        <v>15</v>
      </c>
      <c r="R62" s="97">
        <v>15</v>
      </c>
      <c r="S62" s="97">
        <v>15</v>
      </c>
      <c r="T62" s="97">
        <v>15</v>
      </c>
      <c r="U62" s="97">
        <v>15</v>
      </c>
      <c r="V62" s="97">
        <v>15</v>
      </c>
    </row>
    <row r="63" spans="1:22" ht="81" customHeight="1" x14ac:dyDescent="0.25">
      <c r="A63" s="86"/>
      <c r="B63" s="79"/>
      <c r="C63" s="53"/>
      <c r="D63" s="53"/>
      <c r="E63" s="53"/>
      <c r="F63" s="17" t="s">
        <v>53</v>
      </c>
      <c r="G63" s="18">
        <f t="shared" si="9"/>
        <v>130606.03</v>
      </c>
      <c r="H63" s="9">
        <v>30606.03</v>
      </c>
      <c r="I63" s="9">
        <v>0</v>
      </c>
      <c r="J63" s="18">
        <v>50000</v>
      </c>
      <c r="K63" s="18">
        <v>50000</v>
      </c>
      <c r="L63" s="18">
        <v>0</v>
      </c>
      <c r="M63" s="18">
        <v>0</v>
      </c>
      <c r="N63" s="100"/>
      <c r="O63" s="100"/>
      <c r="P63" s="100"/>
      <c r="Q63" s="98"/>
      <c r="R63" s="98"/>
      <c r="S63" s="98"/>
      <c r="T63" s="98"/>
      <c r="U63" s="98"/>
      <c r="V63" s="98"/>
    </row>
    <row r="64" spans="1:22" ht="52.5" customHeight="1" x14ac:dyDescent="0.25">
      <c r="A64" s="86"/>
      <c r="B64" s="79"/>
      <c r="C64" s="53"/>
      <c r="D64" s="53"/>
      <c r="E64" s="53"/>
      <c r="F64" s="17" t="s">
        <v>52</v>
      </c>
      <c r="G64" s="18">
        <v>0</v>
      </c>
      <c r="H64" s="9">
        <v>0</v>
      </c>
      <c r="I64" s="9">
        <v>0</v>
      </c>
      <c r="J64" s="18">
        <v>0</v>
      </c>
      <c r="K64" s="18">
        <v>0</v>
      </c>
      <c r="L64" s="18">
        <v>0</v>
      </c>
      <c r="M64" s="18">
        <v>0</v>
      </c>
      <c r="N64" s="100"/>
      <c r="O64" s="100"/>
      <c r="P64" s="100"/>
      <c r="Q64" s="99"/>
      <c r="R64" s="99"/>
      <c r="S64" s="99"/>
      <c r="T64" s="99"/>
      <c r="U64" s="99"/>
      <c r="V64" s="99"/>
    </row>
    <row r="65" spans="1:22" ht="27" customHeight="1" x14ac:dyDescent="0.25">
      <c r="A65" s="58" t="s">
        <v>25</v>
      </c>
      <c r="B65" s="74" t="s">
        <v>68</v>
      </c>
      <c r="C65" s="66">
        <v>2020</v>
      </c>
      <c r="D65" s="66">
        <v>2025</v>
      </c>
      <c r="E65" s="66" t="s">
        <v>29</v>
      </c>
      <c r="F65" s="17" t="s">
        <v>20</v>
      </c>
      <c r="G65" s="18">
        <f t="shared" si="9"/>
        <v>1061282.5899999999</v>
      </c>
      <c r="H65" s="9">
        <f t="shared" ref="H65:M65" si="16">H66+H67</f>
        <v>275482.58999999997</v>
      </c>
      <c r="I65" s="9">
        <f>I66+I67</f>
        <v>65800</v>
      </c>
      <c r="J65" s="18">
        <f t="shared" si="16"/>
        <v>330000</v>
      </c>
      <c r="K65" s="18">
        <f t="shared" si="16"/>
        <v>330000</v>
      </c>
      <c r="L65" s="18">
        <f t="shared" si="16"/>
        <v>30000</v>
      </c>
      <c r="M65" s="18">
        <f t="shared" si="16"/>
        <v>30000</v>
      </c>
      <c r="N65" s="55" t="s">
        <v>5</v>
      </c>
      <c r="O65" s="55" t="s">
        <v>5</v>
      </c>
      <c r="P65" s="55" t="s">
        <v>5</v>
      </c>
      <c r="Q65" s="55" t="s">
        <v>5</v>
      </c>
      <c r="R65" s="55" t="s">
        <v>5</v>
      </c>
      <c r="S65" s="55" t="s">
        <v>5</v>
      </c>
      <c r="T65" s="55" t="s">
        <v>5</v>
      </c>
      <c r="U65" s="55" t="s">
        <v>5</v>
      </c>
      <c r="V65" s="55" t="s">
        <v>5</v>
      </c>
    </row>
    <row r="66" spans="1:22" ht="55.5" customHeight="1" x14ac:dyDescent="0.25">
      <c r="A66" s="59"/>
      <c r="B66" s="75"/>
      <c r="C66" s="67"/>
      <c r="D66" s="67"/>
      <c r="E66" s="67"/>
      <c r="F66" s="17" t="s">
        <v>53</v>
      </c>
      <c r="G66" s="18">
        <f t="shared" si="9"/>
        <v>1061282.5899999999</v>
      </c>
      <c r="H66" s="9">
        <f t="shared" ref="H66:M66" si="17">H69</f>
        <v>275482.58999999997</v>
      </c>
      <c r="I66" s="9">
        <f>I69</f>
        <v>65800</v>
      </c>
      <c r="J66" s="18">
        <f t="shared" si="17"/>
        <v>330000</v>
      </c>
      <c r="K66" s="18">
        <f t="shared" si="17"/>
        <v>330000</v>
      </c>
      <c r="L66" s="18">
        <f>L69</f>
        <v>30000</v>
      </c>
      <c r="M66" s="18">
        <f t="shared" si="17"/>
        <v>30000</v>
      </c>
      <c r="N66" s="56"/>
      <c r="O66" s="56"/>
      <c r="P66" s="56"/>
      <c r="Q66" s="56"/>
      <c r="R66" s="56"/>
      <c r="S66" s="56"/>
      <c r="T66" s="56"/>
      <c r="U66" s="56"/>
      <c r="V66" s="56"/>
    </row>
    <row r="67" spans="1:22" ht="44.25" customHeight="1" x14ac:dyDescent="0.25">
      <c r="A67" s="59"/>
      <c r="B67" s="84"/>
      <c r="C67" s="67"/>
      <c r="D67" s="67"/>
      <c r="E67" s="67"/>
      <c r="F67" s="17" t="s">
        <v>52</v>
      </c>
      <c r="G67" s="18">
        <f t="shared" si="9"/>
        <v>0</v>
      </c>
      <c r="H67" s="9">
        <v>0</v>
      </c>
      <c r="I67" s="9">
        <f>I70</f>
        <v>0</v>
      </c>
      <c r="J67" s="18">
        <v>0</v>
      </c>
      <c r="K67" s="18">
        <v>0</v>
      </c>
      <c r="L67" s="18">
        <v>0</v>
      </c>
      <c r="M67" s="18">
        <v>0</v>
      </c>
      <c r="N67" s="56"/>
      <c r="O67" s="56"/>
      <c r="P67" s="56"/>
      <c r="Q67" s="56"/>
      <c r="R67" s="56"/>
      <c r="S67" s="56"/>
      <c r="T67" s="56"/>
      <c r="U67" s="56"/>
      <c r="V67" s="56"/>
    </row>
    <row r="68" spans="1:22" ht="25.5" customHeight="1" x14ac:dyDescent="0.25">
      <c r="A68" s="85" t="s">
        <v>15</v>
      </c>
      <c r="B68" s="76" t="s">
        <v>116</v>
      </c>
      <c r="C68" s="52">
        <v>2020</v>
      </c>
      <c r="D68" s="52">
        <v>2025</v>
      </c>
      <c r="E68" s="52" t="s">
        <v>29</v>
      </c>
      <c r="F68" s="17" t="s">
        <v>20</v>
      </c>
      <c r="G68" s="18">
        <f t="shared" si="9"/>
        <v>1061282.5899999999</v>
      </c>
      <c r="H68" s="9">
        <f t="shared" ref="H68:M68" si="18">H69+H70</f>
        <v>275482.58999999997</v>
      </c>
      <c r="I68" s="9">
        <f t="shared" si="18"/>
        <v>65800</v>
      </c>
      <c r="J68" s="18">
        <f>J69+J70</f>
        <v>330000</v>
      </c>
      <c r="K68" s="18">
        <f t="shared" si="18"/>
        <v>330000</v>
      </c>
      <c r="L68" s="18">
        <f t="shared" si="18"/>
        <v>30000</v>
      </c>
      <c r="M68" s="18">
        <f t="shared" si="18"/>
        <v>30000</v>
      </c>
      <c r="N68" s="69" t="s">
        <v>5</v>
      </c>
      <c r="O68" s="69" t="s">
        <v>5</v>
      </c>
      <c r="P68" s="69" t="s">
        <v>5</v>
      </c>
      <c r="Q68" s="69" t="s">
        <v>5</v>
      </c>
      <c r="R68" s="69" t="s">
        <v>5</v>
      </c>
      <c r="S68" s="69" t="s">
        <v>5</v>
      </c>
      <c r="T68" s="69" t="s">
        <v>5</v>
      </c>
      <c r="U68" s="69" t="s">
        <v>5</v>
      </c>
      <c r="V68" s="69" t="s">
        <v>5</v>
      </c>
    </row>
    <row r="69" spans="1:22" ht="57.75" customHeight="1" x14ac:dyDescent="0.25">
      <c r="A69" s="86"/>
      <c r="B69" s="77"/>
      <c r="C69" s="53"/>
      <c r="D69" s="53"/>
      <c r="E69" s="53"/>
      <c r="F69" s="17" t="s">
        <v>53</v>
      </c>
      <c r="G69" s="18">
        <f>H69+I69+J69+K69+L69+M69</f>
        <v>1061282.5899999999</v>
      </c>
      <c r="H69" s="9">
        <f>H72+H75+H81+H84+H78</f>
        <v>275482.58999999997</v>
      </c>
      <c r="I69" s="9">
        <f>I72+I75+I81+I84</f>
        <v>65800</v>
      </c>
      <c r="J69" s="18">
        <f>J72+J75+J81+J84</f>
        <v>330000</v>
      </c>
      <c r="K69" s="18">
        <f t="shared" ref="K69:M69" si="19">K72+K75+K81+K84</f>
        <v>330000</v>
      </c>
      <c r="L69" s="18">
        <f t="shared" si="19"/>
        <v>30000</v>
      </c>
      <c r="M69" s="18">
        <f t="shared" si="19"/>
        <v>30000</v>
      </c>
      <c r="N69" s="70"/>
      <c r="O69" s="70"/>
      <c r="P69" s="70"/>
      <c r="Q69" s="70"/>
      <c r="R69" s="70"/>
      <c r="S69" s="70"/>
      <c r="T69" s="70"/>
      <c r="U69" s="70"/>
      <c r="V69" s="70"/>
    </row>
    <row r="70" spans="1:22" ht="45.75" customHeight="1" x14ac:dyDescent="0.25">
      <c r="A70" s="86"/>
      <c r="B70" s="77"/>
      <c r="C70" s="53"/>
      <c r="D70" s="53"/>
      <c r="E70" s="53"/>
      <c r="F70" s="17" t="s">
        <v>52</v>
      </c>
      <c r="G70" s="18">
        <f t="shared" si="9"/>
        <v>0</v>
      </c>
      <c r="H70" s="9">
        <v>0</v>
      </c>
      <c r="I70" s="9">
        <f>I73</f>
        <v>0</v>
      </c>
      <c r="J70" s="18">
        <v>0</v>
      </c>
      <c r="K70" s="18">
        <v>0</v>
      </c>
      <c r="L70" s="18">
        <v>0</v>
      </c>
      <c r="M70" s="18">
        <v>0</v>
      </c>
      <c r="N70" s="70"/>
      <c r="O70" s="70"/>
      <c r="P70" s="70"/>
      <c r="Q70" s="70"/>
      <c r="R70" s="70"/>
      <c r="S70" s="70"/>
      <c r="T70" s="70"/>
      <c r="U70" s="70"/>
      <c r="V70" s="70"/>
    </row>
    <row r="71" spans="1:22" ht="25.5" customHeight="1" x14ac:dyDescent="0.25">
      <c r="A71" s="85" t="s">
        <v>16</v>
      </c>
      <c r="B71" s="78" t="s">
        <v>69</v>
      </c>
      <c r="C71" s="52">
        <v>2020</v>
      </c>
      <c r="D71" s="52">
        <v>2025</v>
      </c>
      <c r="E71" s="52" t="s">
        <v>29</v>
      </c>
      <c r="F71" s="17" t="s">
        <v>20</v>
      </c>
      <c r="G71" s="18">
        <f t="shared" si="9"/>
        <v>165000</v>
      </c>
      <c r="H71" s="9">
        <f t="shared" ref="H71:M71" si="20">H72+H73</f>
        <v>35000</v>
      </c>
      <c r="I71" s="9">
        <f t="shared" si="20"/>
        <v>30000</v>
      </c>
      <c r="J71" s="18">
        <f t="shared" si="20"/>
        <v>50000</v>
      </c>
      <c r="K71" s="18">
        <f t="shared" si="20"/>
        <v>50000</v>
      </c>
      <c r="L71" s="18">
        <f t="shared" si="20"/>
        <v>0</v>
      </c>
      <c r="M71" s="18">
        <f t="shared" si="20"/>
        <v>0</v>
      </c>
      <c r="N71" s="96" t="s">
        <v>36</v>
      </c>
      <c r="O71" s="96" t="s">
        <v>18</v>
      </c>
      <c r="P71" s="96">
        <v>60</v>
      </c>
      <c r="Q71" s="96">
        <v>10</v>
      </c>
      <c r="R71" s="96">
        <v>10</v>
      </c>
      <c r="S71" s="96">
        <v>10</v>
      </c>
      <c r="T71" s="96">
        <v>10</v>
      </c>
      <c r="U71" s="96">
        <v>10</v>
      </c>
      <c r="V71" s="96">
        <v>10</v>
      </c>
    </row>
    <row r="72" spans="1:22" ht="61.5" customHeight="1" x14ac:dyDescent="0.25">
      <c r="A72" s="86"/>
      <c r="B72" s="79"/>
      <c r="C72" s="53"/>
      <c r="D72" s="53"/>
      <c r="E72" s="53"/>
      <c r="F72" s="17" t="s">
        <v>53</v>
      </c>
      <c r="G72" s="18">
        <f t="shared" si="9"/>
        <v>165000</v>
      </c>
      <c r="H72" s="9">
        <v>35000</v>
      </c>
      <c r="I72" s="9">
        <v>30000</v>
      </c>
      <c r="J72" s="18">
        <v>50000</v>
      </c>
      <c r="K72" s="18">
        <v>50000</v>
      </c>
      <c r="L72" s="18">
        <v>0</v>
      </c>
      <c r="M72" s="18">
        <v>0</v>
      </c>
      <c r="N72" s="96"/>
      <c r="O72" s="96"/>
      <c r="P72" s="96"/>
      <c r="Q72" s="96"/>
      <c r="R72" s="96"/>
      <c r="S72" s="96"/>
      <c r="T72" s="96"/>
      <c r="U72" s="96"/>
      <c r="V72" s="96"/>
    </row>
    <row r="73" spans="1:22" ht="94.5" customHeight="1" x14ac:dyDescent="0.25">
      <c r="A73" s="86"/>
      <c r="B73" s="79"/>
      <c r="C73" s="53"/>
      <c r="D73" s="53"/>
      <c r="E73" s="53"/>
      <c r="F73" s="17" t="s">
        <v>52</v>
      </c>
      <c r="G73" s="18">
        <f t="shared" si="9"/>
        <v>0</v>
      </c>
      <c r="H73" s="27">
        <v>0</v>
      </c>
      <c r="I73" s="27">
        <v>0</v>
      </c>
      <c r="J73" s="28">
        <v>0</v>
      </c>
      <c r="K73" s="28">
        <v>0</v>
      </c>
      <c r="L73" s="28">
        <v>0</v>
      </c>
      <c r="M73" s="28">
        <v>0</v>
      </c>
      <c r="N73" s="96"/>
      <c r="O73" s="96"/>
      <c r="P73" s="96"/>
      <c r="Q73" s="96"/>
      <c r="R73" s="96"/>
      <c r="S73" s="96"/>
      <c r="T73" s="96"/>
      <c r="U73" s="96"/>
      <c r="V73" s="96"/>
    </row>
    <row r="74" spans="1:22" ht="21" customHeight="1" x14ac:dyDescent="0.25">
      <c r="A74" s="58" t="s">
        <v>17</v>
      </c>
      <c r="B74" s="78" t="s">
        <v>35</v>
      </c>
      <c r="C74" s="66">
        <v>2020</v>
      </c>
      <c r="D74" s="66">
        <v>2025</v>
      </c>
      <c r="E74" s="52" t="s">
        <v>29</v>
      </c>
      <c r="F74" s="17" t="s">
        <v>20</v>
      </c>
      <c r="G74" s="18">
        <f t="shared" si="9"/>
        <v>156282.59</v>
      </c>
      <c r="H74" s="9">
        <f t="shared" ref="H74:M74" si="21">H75+H76</f>
        <v>30482.59</v>
      </c>
      <c r="I74" s="9">
        <f t="shared" si="21"/>
        <v>25800</v>
      </c>
      <c r="J74" s="18">
        <f t="shared" si="21"/>
        <v>50000</v>
      </c>
      <c r="K74" s="18">
        <f t="shared" si="21"/>
        <v>50000</v>
      </c>
      <c r="L74" s="18">
        <f t="shared" si="21"/>
        <v>0</v>
      </c>
      <c r="M74" s="18">
        <f t="shared" si="21"/>
        <v>0</v>
      </c>
      <c r="N74" s="96" t="s">
        <v>36</v>
      </c>
      <c r="O74" s="96" t="s">
        <v>18</v>
      </c>
      <c r="P74" s="96">
        <v>60</v>
      </c>
      <c r="Q74" s="96">
        <v>10</v>
      </c>
      <c r="R74" s="96">
        <v>10</v>
      </c>
      <c r="S74" s="96">
        <v>10</v>
      </c>
      <c r="T74" s="96">
        <v>10</v>
      </c>
      <c r="U74" s="96">
        <v>10</v>
      </c>
      <c r="V74" s="96">
        <v>10</v>
      </c>
    </row>
    <row r="75" spans="1:22" ht="55.5" customHeight="1" x14ac:dyDescent="0.25">
      <c r="A75" s="59"/>
      <c r="B75" s="79"/>
      <c r="C75" s="67"/>
      <c r="D75" s="67"/>
      <c r="E75" s="53"/>
      <c r="F75" s="17" t="s">
        <v>53</v>
      </c>
      <c r="G75" s="18">
        <f t="shared" si="9"/>
        <v>156282.59</v>
      </c>
      <c r="H75" s="9">
        <v>30482.59</v>
      </c>
      <c r="I75" s="9">
        <v>25800</v>
      </c>
      <c r="J75" s="18">
        <v>50000</v>
      </c>
      <c r="K75" s="18">
        <v>50000</v>
      </c>
      <c r="L75" s="18">
        <v>0</v>
      </c>
      <c r="M75" s="18">
        <v>0</v>
      </c>
      <c r="N75" s="96"/>
      <c r="O75" s="96"/>
      <c r="P75" s="96"/>
      <c r="Q75" s="96"/>
      <c r="R75" s="96"/>
      <c r="S75" s="96"/>
      <c r="T75" s="96"/>
      <c r="U75" s="96"/>
      <c r="V75" s="96"/>
    </row>
    <row r="76" spans="1:22" ht="106.5" customHeight="1" x14ac:dyDescent="0.25">
      <c r="A76" s="59"/>
      <c r="B76" s="79"/>
      <c r="C76" s="67"/>
      <c r="D76" s="67"/>
      <c r="E76" s="53"/>
      <c r="F76" s="17" t="s">
        <v>52</v>
      </c>
      <c r="G76" s="18">
        <f t="shared" si="9"/>
        <v>0</v>
      </c>
      <c r="H76" s="27">
        <v>0</v>
      </c>
      <c r="I76" s="27">
        <v>0</v>
      </c>
      <c r="J76" s="28">
        <v>0</v>
      </c>
      <c r="K76" s="28">
        <v>0</v>
      </c>
      <c r="L76" s="28">
        <v>0</v>
      </c>
      <c r="M76" s="28">
        <v>0</v>
      </c>
      <c r="N76" s="96"/>
      <c r="O76" s="96"/>
      <c r="P76" s="96"/>
      <c r="Q76" s="96"/>
      <c r="R76" s="96"/>
      <c r="S76" s="96"/>
      <c r="T76" s="96"/>
      <c r="U76" s="96"/>
      <c r="V76" s="96"/>
    </row>
    <row r="77" spans="1:22" s="8" customFormat="1" ht="36" customHeight="1" x14ac:dyDescent="0.25">
      <c r="A77" s="29" t="s">
        <v>101</v>
      </c>
      <c r="B77" s="78" t="s">
        <v>102</v>
      </c>
      <c r="C77" s="30">
        <v>2020</v>
      </c>
      <c r="D77" s="30">
        <v>2025</v>
      </c>
      <c r="E77" s="52" t="s">
        <v>29</v>
      </c>
      <c r="F77" s="17" t="s">
        <v>20</v>
      </c>
      <c r="G77" s="18">
        <v>10000</v>
      </c>
      <c r="H77" s="27">
        <v>10000</v>
      </c>
      <c r="I77" s="27">
        <v>0</v>
      </c>
      <c r="J77" s="28">
        <v>0</v>
      </c>
      <c r="K77" s="28">
        <v>0</v>
      </c>
      <c r="L77" s="28">
        <v>0</v>
      </c>
      <c r="M77" s="28">
        <v>0</v>
      </c>
      <c r="N77" s="31"/>
      <c r="O77" s="31"/>
      <c r="P77" s="31"/>
      <c r="Q77" s="31"/>
      <c r="R77" s="31"/>
      <c r="S77" s="31"/>
      <c r="T77" s="31"/>
      <c r="U77" s="31"/>
      <c r="V77" s="31"/>
    </row>
    <row r="78" spans="1:22" s="8" customFormat="1" ht="62.25" customHeight="1" x14ac:dyDescent="0.25">
      <c r="A78" s="32"/>
      <c r="B78" s="79"/>
      <c r="C78" s="33"/>
      <c r="D78" s="33"/>
      <c r="E78" s="53"/>
      <c r="F78" s="17" t="s">
        <v>53</v>
      </c>
      <c r="G78" s="18">
        <v>10000</v>
      </c>
      <c r="H78" s="27">
        <v>10000</v>
      </c>
      <c r="I78" s="27">
        <v>0</v>
      </c>
      <c r="J78" s="28">
        <v>0</v>
      </c>
      <c r="K78" s="28">
        <v>0</v>
      </c>
      <c r="L78" s="28">
        <v>0</v>
      </c>
      <c r="M78" s="28">
        <v>0</v>
      </c>
      <c r="N78" s="31"/>
      <c r="O78" s="31"/>
      <c r="P78" s="31"/>
      <c r="Q78" s="31"/>
      <c r="R78" s="31"/>
      <c r="S78" s="31"/>
      <c r="T78" s="31"/>
      <c r="U78" s="31"/>
      <c r="V78" s="31"/>
    </row>
    <row r="79" spans="1:22" s="8" customFormat="1" ht="45.75" customHeight="1" x14ac:dyDescent="0.25">
      <c r="A79" s="32"/>
      <c r="B79" s="80"/>
      <c r="C79" s="33"/>
      <c r="D79" s="33"/>
      <c r="E79" s="53"/>
      <c r="F79" s="17" t="s">
        <v>52</v>
      </c>
      <c r="G79" s="18">
        <v>0</v>
      </c>
      <c r="H79" s="27">
        <v>0</v>
      </c>
      <c r="I79" s="27">
        <v>0</v>
      </c>
      <c r="J79" s="28">
        <v>0</v>
      </c>
      <c r="K79" s="28">
        <v>0</v>
      </c>
      <c r="L79" s="28">
        <v>0</v>
      </c>
      <c r="M79" s="28">
        <v>0</v>
      </c>
      <c r="N79" s="31"/>
      <c r="O79" s="31"/>
      <c r="P79" s="31"/>
      <c r="Q79" s="31"/>
      <c r="R79" s="31"/>
      <c r="S79" s="31"/>
      <c r="T79" s="31"/>
      <c r="U79" s="31"/>
      <c r="V79" s="31"/>
    </row>
    <row r="80" spans="1:22" ht="24" customHeight="1" x14ac:dyDescent="0.25">
      <c r="A80" s="85" t="s">
        <v>19</v>
      </c>
      <c r="B80" s="78" t="s">
        <v>37</v>
      </c>
      <c r="C80" s="52">
        <v>2020</v>
      </c>
      <c r="D80" s="52">
        <v>2025</v>
      </c>
      <c r="E80" s="52" t="s">
        <v>29</v>
      </c>
      <c r="F80" s="34" t="s">
        <v>20</v>
      </c>
      <c r="G80" s="18">
        <f t="shared" si="9"/>
        <v>600000</v>
      </c>
      <c r="H80" s="9">
        <f t="shared" ref="H80:M80" si="22">H81+H82</f>
        <v>200000</v>
      </c>
      <c r="I80" s="9">
        <f t="shared" si="22"/>
        <v>0</v>
      </c>
      <c r="J80" s="18">
        <f t="shared" si="22"/>
        <v>200000</v>
      </c>
      <c r="K80" s="18">
        <f t="shared" si="22"/>
        <v>200000</v>
      </c>
      <c r="L80" s="18">
        <f t="shared" si="22"/>
        <v>0</v>
      </c>
      <c r="M80" s="18">
        <f t="shared" si="22"/>
        <v>0</v>
      </c>
      <c r="N80" s="71" t="s">
        <v>38</v>
      </c>
      <c r="O80" s="71" t="s">
        <v>18</v>
      </c>
      <c r="P80" s="71">
        <v>6</v>
      </c>
      <c r="Q80" s="71">
        <v>1</v>
      </c>
      <c r="R80" s="71">
        <v>1</v>
      </c>
      <c r="S80" s="71">
        <v>0</v>
      </c>
      <c r="T80" s="71">
        <v>0</v>
      </c>
      <c r="U80" s="71">
        <v>0</v>
      </c>
      <c r="V80" s="71">
        <v>0</v>
      </c>
    </row>
    <row r="81" spans="1:22" ht="60.75" customHeight="1" x14ac:dyDescent="0.25">
      <c r="A81" s="86"/>
      <c r="B81" s="79"/>
      <c r="C81" s="53"/>
      <c r="D81" s="53"/>
      <c r="E81" s="53"/>
      <c r="F81" s="17" t="s">
        <v>53</v>
      </c>
      <c r="G81" s="18">
        <f t="shared" si="9"/>
        <v>600000</v>
      </c>
      <c r="H81" s="9">
        <v>200000</v>
      </c>
      <c r="I81" s="9">
        <v>0</v>
      </c>
      <c r="J81" s="18">
        <v>200000</v>
      </c>
      <c r="K81" s="18">
        <v>200000</v>
      </c>
      <c r="L81" s="18">
        <v>0</v>
      </c>
      <c r="M81" s="18">
        <v>0</v>
      </c>
      <c r="N81" s="71"/>
      <c r="O81" s="71"/>
      <c r="P81" s="71"/>
      <c r="Q81" s="71"/>
      <c r="R81" s="71"/>
      <c r="S81" s="71"/>
      <c r="T81" s="71"/>
      <c r="U81" s="71"/>
      <c r="V81" s="71"/>
    </row>
    <row r="82" spans="1:22" ht="48.75" customHeight="1" x14ac:dyDescent="0.25">
      <c r="A82" s="86"/>
      <c r="B82" s="79"/>
      <c r="C82" s="53"/>
      <c r="D82" s="53"/>
      <c r="E82" s="53"/>
      <c r="F82" s="17" t="s">
        <v>52</v>
      </c>
      <c r="G82" s="18">
        <f t="shared" si="9"/>
        <v>0</v>
      </c>
      <c r="H82" s="9">
        <v>0</v>
      </c>
      <c r="I82" s="9">
        <v>0</v>
      </c>
      <c r="J82" s="18">
        <v>0</v>
      </c>
      <c r="K82" s="18">
        <v>0</v>
      </c>
      <c r="L82" s="18">
        <v>0</v>
      </c>
      <c r="M82" s="18">
        <v>0</v>
      </c>
      <c r="N82" s="71"/>
      <c r="O82" s="71"/>
      <c r="P82" s="71"/>
      <c r="Q82" s="71"/>
      <c r="R82" s="71"/>
      <c r="S82" s="71"/>
      <c r="T82" s="71"/>
      <c r="U82" s="71"/>
      <c r="V82" s="71"/>
    </row>
    <row r="83" spans="1:22" ht="54.75" customHeight="1" x14ac:dyDescent="0.25">
      <c r="A83" s="85" t="s">
        <v>108</v>
      </c>
      <c r="B83" s="78" t="s">
        <v>117</v>
      </c>
      <c r="C83" s="52">
        <v>2020</v>
      </c>
      <c r="D83" s="52">
        <v>2025</v>
      </c>
      <c r="E83" s="52" t="s">
        <v>29</v>
      </c>
      <c r="F83" s="34" t="s">
        <v>20</v>
      </c>
      <c r="G83" s="18">
        <f t="shared" si="9"/>
        <v>130000</v>
      </c>
      <c r="H83" s="9">
        <f t="shared" ref="H83" si="23">H84+H85</f>
        <v>0</v>
      </c>
      <c r="I83" s="9">
        <f>I84+I85</f>
        <v>10000</v>
      </c>
      <c r="J83" s="18">
        <f>J84+J85</f>
        <v>30000</v>
      </c>
      <c r="K83" s="18">
        <f>K84+K85</f>
        <v>30000</v>
      </c>
      <c r="L83" s="18">
        <f t="shared" ref="L83:M83" si="24">L84+L85</f>
        <v>30000</v>
      </c>
      <c r="M83" s="18">
        <f t="shared" si="24"/>
        <v>30000</v>
      </c>
      <c r="N83" s="74" t="s">
        <v>39</v>
      </c>
      <c r="O83" s="71" t="s">
        <v>18</v>
      </c>
      <c r="P83" s="71">
        <v>18</v>
      </c>
      <c r="Q83" s="71">
        <v>3</v>
      </c>
      <c r="R83" s="71">
        <v>3</v>
      </c>
      <c r="S83" s="71">
        <v>3</v>
      </c>
      <c r="T83" s="71">
        <v>3</v>
      </c>
      <c r="U83" s="71">
        <v>3</v>
      </c>
      <c r="V83" s="71">
        <v>3</v>
      </c>
    </row>
    <row r="84" spans="1:22" ht="64.5" customHeight="1" x14ac:dyDescent="0.25">
      <c r="A84" s="86"/>
      <c r="B84" s="79"/>
      <c r="C84" s="53"/>
      <c r="D84" s="53"/>
      <c r="E84" s="53"/>
      <c r="F84" s="17" t="s">
        <v>53</v>
      </c>
      <c r="G84" s="18">
        <f t="shared" si="9"/>
        <v>130000</v>
      </c>
      <c r="H84" s="9">
        <v>0</v>
      </c>
      <c r="I84" s="9">
        <v>10000</v>
      </c>
      <c r="J84" s="18">
        <v>30000</v>
      </c>
      <c r="K84" s="18">
        <v>30000</v>
      </c>
      <c r="L84" s="18">
        <v>30000</v>
      </c>
      <c r="M84" s="18">
        <v>30000</v>
      </c>
      <c r="N84" s="75"/>
      <c r="O84" s="71"/>
      <c r="P84" s="71"/>
      <c r="Q84" s="71"/>
      <c r="R84" s="71"/>
      <c r="S84" s="71"/>
      <c r="T84" s="71"/>
      <c r="U84" s="71"/>
      <c r="V84" s="71"/>
    </row>
    <row r="85" spans="1:22" ht="54.75" customHeight="1" x14ac:dyDescent="0.25">
      <c r="A85" s="86"/>
      <c r="B85" s="79"/>
      <c r="C85" s="53"/>
      <c r="D85" s="53"/>
      <c r="E85" s="53"/>
      <c r="F85" s="17" t="s">
        <v>52</v>
      </c>
      <c r="G85" s="18">
        <f t="shared" si="9"/>
        <v>0</v>
      </c>
      <c r="H85" s="9">
        <v>0</v>
      </c>
      <c r="I85" s="9">
        <v>0</v>
      </c>
      <c r="J85" s="18">
        <v>0</v>
      </c>
      <c r="K85" s="18">
        <v>0</v>
      </c>
      <c r="L85" s="18">
        <v>0</v>
      </c>
      <c r="M85" s="18">
        <v>0</v>
      </c>
      <c r="N85" s="75"/>
      <c r="O85" s="71"/>
      <c r="P85" s="71"/>
      <c r="Q85" s="71"/>
      <c r="R85" s="71"/>
      <c r="S85" s="71"/>
      <c r="T85" s="71"/>
      <c r="U85" s="71"/>
      <c r="V85" s="71"/>
    </row>
    <row r="86" spans="1:22" ht="24" customHeight="1" x14ac:dyDescent="0.25">
      <c r="A86" s="58" t="s">
        <v>42</v>
      </c>
      <c r="B86" s="74" t="s">
        <v>58</v>
      </c>
      <c r="C86" s="66">
        <v>2020</v>
      </c>
      <c r="D86" s="66">
        <v>2025</v>
      </c>
      <c r="E86" s="66" t="s">
        <v>29</v>
      </c>
      <c r="F86" s="17" t="s">
        <v>20</v>
      </c>
      <c r="G86" s="18">
        <f t="shared" si="9"/>
        <v>75864008.729999989</v>
      </c>
      <c r="H86" s="9">
        <f t="shared" ref="H86:M86" si="25">H87+H88</f>
        <v>69155471.879999995</v>
      </c>
      <c r="I86" s="9">
        <f t="shared" si="25"/>
        <v>5688536.8500000006</v>
      </c>
      <c r="J86" s="18">
        <f t="shared" si="25"/>
        <v>20000</v>
      </c>
      <c r="K86" s="18">
        <f>K87+K88</f>
        <v>1000000</v>
      </c>
      <c r="L86" s="18">
        <f t="shared" si="25"/>
        <v>0</v>
      </c>
      <c r="M86" s="18">
        <f t="shared" si="25"/>
        <v>0</v>
      </c>
      <c r="N86" s="55" t="s">
        <v>5</v>
      </c>
      <c r="O86" s="55" t="s">
        <v>5</v>
      </c>
      <c r="P86" s="55" t="s">
        <v>5</v>
      </c>
      <c r="Q86" s="55" t="s">
        <v>5</v>
      </c>
      <c r="R86" s="55" t="s">
        <v>5</v>
      </c>
      <c r="S86" s="55" t="s">
        <v>5</v>
      </c>
      <c r="T86" s="55" t="s">
        <v>5</v>
      </c>
      <c r="U86" s="55" t="s">
        <v>5</v>
      </c>
      <c r="V86" s="55" t="s">
        <v>5</v>
      </c>
    </row>
    <row r="87" spans="1:22" ht="61.5" customHeight="1" x14ac:dyDescent="0.25">
      <c r="A87" s="59"/>
      <c r="B87" s="75"/>
      <c r="C87" s="67"/>
      <c r="D87" s="67"/>
      <c r="E87" s="67"/>
      <c r="F87" s="17" t="s">
        <v>53</v>
      </c>
      <c r="G87" s="18">
        <f t="shared" si="9"/>
        <v>8079661.8000000007</v>
      </c>
      <c r="H87" s="9">
        <f t="shared" ref="H87" si="26">H90</f>
        <v>2526431.0700000003</v>
      </c>
      <c r="I87" s="9">
        <f t="shared" ref="I87:K88" si="27">I90</f>
        <v>4533230.7300000004</v>
      </c>
      <c r="J87" s="18">
        <f t="shared" si="27"/>
        <v>20000</v>
      </c>
      <c r="K87" s="18">
        <f t="shared" si="27"/>
        <v>1000000</v>
      </c>
      <c r="L87" s="18">
        <v>0</v>
      </c>
      <c r="M87" s="18">
        <v>0</v>
      </c>
      <c r="N87" s="56"/>
      <c r="O87" s="56"/>
      <c r="P87" s="56"/>
      <c r="Q87" s="56"/>
      <c r="R87" s="56"/>
      <c r="S87" s="56"/>
      <c r="T87" s="56"/>
      <c r="U87" s="56"/>
      <c r="V87" s="56"/>
    </row>
    <row r="88" spans="1:22" ht="57" customHeight="1" x14ac:dyDescent="0.25">
      <c r="A88" s="59"/>
      <c r="B88" s="75"/>
      <c r="C88" s="67"/>
      <c r="D88" s="67"/>
      <c r="E88" s="67"/>
      <c r="F88" s="17" t="s">
        <v>52</v>
      </c>
      <c r="G88" s="18">
        <f t="shared" si="9"/>
        <v>67784346.929999992</v>
      </c>
      <c r="H88" s="9">
        <f>H91</f>
        <v>66629040.809999995</v>
      </c>
      <c r="I88" s="9">
        <f t="shared" si="27"/>
        <v>1155306.1200000001</v>
      </c>
      <c r="J88" s="18">
        <f t="shared" si="27"/>
        <v>0</v>
      </c>
      <c r="K88" s="18">
        <f t="shared" si="27"/>
        <v>0</v>
      </c>
      <c r="L88" s="18"/>
      <c r="M88" s="18"/>
      <c r="N88" s="56"/>
      <c r="O88" s="56"/>
      <c r="P88" s="56"/>
      <c r="Q88" s="56"/>
      <c r="R88" s="56"/>
      <c r="S88" s="56"/>
      <c r="T88" s="56"/>
      <c r="U88" s="56"/>
      <c r="V88" s="56"/>
    </row>
    <row r="89" spans="1:22" ht="24" customHeight="1" x14ac:dyDescent="0.25">
      <c r="A89" s="85" t="s">
        <v>40</v>
      </c>
      <c r="B89" s="76" t="s">
        <v>41</v>
      </c>
      <c r="C89" s="52">
        <v>2020</v>
      </c>
      <c r="D89" s="52">
        <v>2025</v>
      </c>
      <c r="E89" s="52" t="s">
        <v>29</v>
      </c>
      <c r="F89" s="34" t="s">
        <v>20</v>
      </c>
      <c r="G89" s="18">
        <f>H89+I89+J89+K89+L89+M89</f>
        <v>75864008.729999989</v>
      </c>
      <c r="H89" s="9">
        <f t="shared" ref="H89:J89" si="28">H90+H91</f>
        <v>69155471.879999995</v>
      </c>
      <c r="I89" s="9">
        <f t="shared" si="28"/>
        <v>5688536.8500000006</v>
      </c>
      <c r="J89" s="18">
        <f t="shared" si="28"/>
        <v>20000</v>
      </c>
      <c r="K89" s="18">
        <f>K90+K91</f>
        <v>1000000</v>
      </c>
      <c r="L89" s="18">
        <f>L90+L91</f>
        <v>0</v>
      </c>
      <c r="M89" s="18">
        <f>M90+M91</f>
        <v>0</v>
      </c>
      <c r="N89" s="69" t="s">
        <v>5</v>
      </c>
      <c r="O89" s="69" t="s">
        <v>5</v>
      </c>
      <c r="P89" s="69" t="s">
        <v>5</v>
      </c>
      <c r="Q89" s="69" t="s">
        <v>5</v>
      </c>
      <c r="R89" s="69" t="s">
        <v>5</v>
      </c>
      <c r="S89" s="69" t="s">
        <v>5</v>
      </c>
      <c r="T89" s="69" t="s">
        <v>5</v>
      </c>
      <c r="U89" s="69" t="s">
        <v>5</v>
      </c>
      <c r="V89" s="69" t="s">
        <v>5</v>
      </c>
    </row>
    <row r="90" spans="1:22" ht="65.25" customHeight="1" x14ac:dyDescent="0.25">
      <c r="A90" s="86"/>
      <c r="B90" s="77"/>
      <c r="C90" s="53"/>
      <c r="D90" s="53"/>
      <c r="E90" s="53"/>
      <c r="F90" s="17" t="s">
        <v>53</v>
      </c>
      <c r="G90" s="18">
        <f>H90+I90+J90+K90+L90+M90</f>
        <v>8079661.8000000007</v>
      </c>
      <c r="H90" s="9">
        <f>H93+H96+H99+H102+H108+H111+H105</f>
        <v>2526431.0700000003</v>
      </c>
      <c r="I90" s="9">
        <f>I93+I96+I99+I102+I105+I108+I111</f>
        <v>4533230.7300000004</v>
      </c>
      <c r="J90" s="18">
        <v>20000</v>
      </c>
      <c r="K90" s="18">
        <f>K93+K96+K99+K102+K105+K108+K111</f>
        <v>1000000</v>
      </c>
      <c r="L90" s="18">
        <v>0</v>
      </c>
      <c r="M90" s="18">
        <v>0</v>
      </c>
      <c r="N90" s="70"/>
      <c r="O90" s="70"/>
      <c r="P90" s="70"/>
      <c r="Q90" s="70"/>
      <c r="R90" s="70"/>
      <c r="S90" s="70"/>
      <c r="T90" s="70"/>
      <c r="U90" s="70"/>
      <c r="V90" s="70"/>
    </row>
    <row r="91" spans="1:22" ht="46.5" customHeight="1" x14ac:dyDescent="0.25">
      <c r="A91" s="86"/>
      <c r="B91" s="77"/>
      <c r="C91" s="53"/>
      <c r="D91" s="53"/>
      <c r="E91" s="53"/>
      <c r="F91" s="17" t="s">
        <v>52</v>
      </c>
      <c r="G91" s="18">
        <f t="shared" si="9"/>
        <v>67784346.929999992</v>
      </c>
      <c r="H91" s="9">
        <f>H94+H97+H100+H103+H109+H112+H106</f>
        <v>66629040.809999995</v>
      </c>
      <c r="I91" s="9">
        <f>I97+I94+I100+I106</f>
        <v>1155306.1200000001</v>
      </c>
      <c r="J91" s="18">
        <v>0</v>
      </c>
      <c r="K91" s="18">
        <f>K94+K97</f>
        <v>0</v>
      </c>
      <c r="L91" s="18">
        <v>0</v>
      </c>
      <c r="M91" s="18">
        <v>0</v>
      </c>
      <c r="N91" s="70"/>
      <c r="O91" s="70"/>
      <c r="P91" s="70"/>
      <c r="Q91" s="70"/>
      <c r="R91" s="70"/>
      <c r="S91" s="70"/>
      <c r="T91" s="70"/>
      <c r="U91" s="70"/>
      <c r="V91" s="70"/>
    </row>
    <row r="92" spans="1:22" ht="19.5" customHeight="1" x14ac:dyDescent="0.25">
      <c r="A92" s="85" t="s">
        <v>43</v>
      </c>
      <c r="B92" s="76" t="s">
        <v>118</v>
      </c>
      <c r="C92" s="52">
        <v>2020</v>
      </c>
      <c r="D92" s="52">
        <v>2025</v>
      </c>
      <c r="E92" s="52" t="s">
        <v>29</v>
      </c>
      <c r="F92" s="34" t="s">
        <v>20</v>
      </c>
      <c r="G92" s="18">
        <f t="shared" si="9"/>
        <v>20000</v>
      </c>
      <c r="H92" s="9">
        <f t="shared" ref="H92:M92" si="29">H93+H94</f>
        <v>0</v>
      </c>
      <c r="I92" s="9">
        <f t="shared" si="29"/>
        <v>0</v>
      </c>
      <c r="J92" s="18">
        <f t="shared" si="29"/>
        <v>20000</v>
      </c>
      <c r="K92" s="18">
        <f t="shared" si="29"/>
        <v>0</v>
      </c>
      <c r="L92" s="18">
        <f t="shared" si="29"/>
        <v>0</v>
      </c>
      <c r="M92" s="18">
        <f t="shared" si="29"/>
        <v>0</v>
      </c>
      <c r="N92" s="71" t="s">
        <v>44</v>
      </c>
      <c r="O92" s="71" t="s">
        <v>9</v>
      </c>
      <c r="P92" s="71">
        <v>97000</v>
      </c>
      <c r="Q92" s="71">
        <v>17000</v>
      </c>
      <c r="R92" s="71">
        <v>17100</v>
      </c>
      <c r="S92" s="71">
        <v>17300</v>
      </c>
      <c r="T92" s="71">
        <v>17500</v>
      </c>
      <c r="U92" s="71">
        <v>17800</v>
      </c>
      <c r="V92" s="71">
        <v>18000</v>
      </c>
    </row>
    <row r="93" spans="1:22" ht="57" customHeight="1" x14ac:dyDescent="0.25">
      <c r="A93" s="86"/>
      <c r="B93" s="77"/>
      <c r="C93" s="53"/>
      <c r="D93" s="53"/>
      <c r="E93" s="53"/>
      <c r="F93" s="17" t="s">
        <v>53</v>
      </c>
      <c r="G93" s="18">
        <f t="shared" si="9"/>
        <v>0</v>
      </c>
      <c r="H93" s="9">
        <v>0</v>
      </c>
      <c r="I93" s="9">
        <v>0</v>
      </c>
      <c r="J93" s="18">
        <v>0</v>
      </c>
      <c r="K93" s="18">
        <v>0</v>
      </c>
      <c r="L93" s="18">
        <v>0</v>
      </c>
      <c r="M93" s="18">
        <v>0</v>
      </c>
      <c r="N93" s="71"/>
      <c r="O93" s="71"/>
      <c r="P93" s="71"/>
      <c r="Q93" s="71"/>
      <c r="R93" s="71"/>
      <c r="S93" s="71"/>
      <c r="T93" s="71"/>
      <c r="U93" s="71"/>
      <c r="V93" s="71"/>
    </row>
    <row r="94" spans="1:22" ht="38.25" customHeight="1" x14ac:dyDescent="0.25">
      <c r="A94" s="86"/>
      <c r="B94" s="77"/>
      <c r="C94" s="53"/>
      <c r="D94" s="53"/>
      <c r="E94" s="53"/>
      <c r="F94" s="17" t="s">
        <v>52</v>
      </c>
      <c r="G94" s="18">
        <f t="shared" si="9"/>
        <v>20000</v>
      </c>
      <c r="H94" s="9">
        <v>0</v>
      </c>
      <c r="I94" s="9">
        <v>0</v>
      </c>
      <c r="J94" s="18">
        <v>20000</v>
      </c>
      <c r="K94" s="18">
        <v>0</v>
      </c>
      <c r="L94" s="18">
        <v>0</v>
      </c>
      <c r="M94" s="18">
        <v>0</v>
      </c>
      <c r="N94" s="71"/>
      <c r="O94" s="71"/>
      <c r="P94" s="71"/>
      <c r="Q94" s="71"/>
      <c r="R94" s="71"/>
      <c r="S94" s="71"/>
      <c r="T94" s="71"/>
      <c r="U94" s="71"/>
      <c r="V94" s="71"/>
    </row>
    <row r="95" spans="1:22" ht="27" customHeight="1" x14ac:dyDescent="0.25">
      <c r="A95" s="85" t="s">
        <v>45</v>
      </c>
      <c r="B95" s="78" t="s">
        <v>71</v>
      </c>
      <c r="C95" s="52">
        <v>2020</v>
      </c>
      <c r="D95" s="52">
        <v>2025</v>
      </c>
      <c r="E95" s="52" t="s">
        <v>29</v>
      </c>
      <c r="F95" s="34" t="s">
        <v>20</v>
      </c>
      <c r="G95" s="18">
        <f t="shared" si="9"/>
        <v>2380010.9299999997</v>
      </c>
      <c r="H95" s="9">
        <f t="shared" ref="H95:M95" si="30">H96+H97</f>
        <v>479000.83</v>
      </c>
      <c r="I95" s="9">
        <f t="shared" si="30"/>
        <v>901010.1</v>
      </c>
      <c r="J95" s="18">
        <f t="shared" si="30"/>
        <v>0</v>
      </c>
      <c r="K95" s="18">
        <f t="shared" si="30"/>
        <v>1000000</v>
      </c>
      <c r="L95" s="18">
        <f t="shared" si="30"/>
        <v>0</v>
      </c>
      <c r="M95" s="18">
        <f t="shared" si="30"/>
        <v>0</v>
      </c>
      <c r="N95" s="71" t="s">
        <v>46</v>
      </c>
      <c r="O95" s="71" t="s">
        <v>9</v>
      </c>
      <c r="P95" s="71">
        <v>6</v>
      </c>
      <c r="Q95" s="71">
        <v>1</v>
      </c>
      <c r="R95" s="71">
        <v>1</v>
      </c>
      <c r="S95" s="71">
        <v>1</v>
      </c>
      <c r="T95" s="71">
        <v>1</v>
      </c>
      <c r="U95" s="71">
        <v>1</v>
      </c>
      <c r="V95" s="71">
        <v>1</v>
      </c>
    </row>
    <row r="96" spans="1:22" ht="59.25" customHeight="1" x14ac:dyDescent="0.25">
      <c r="A96" s="86"/>
      <c r="B96" s="79"/>
      <c r="C96" s="53"/>
      <c r="D96" s="53"/>
      <c r="E96" s="53"/>
      <c r="F96" s="17" t="s">
        <v>53</v>
      </c>
      <c r="G96" s="18">
        <f t="shared" si="9"/>
        <v>1360010.93</v>
      </c>
      <c r="H96" s="9">
        <v>359000.83</v>
      </c>
      <c r="I96" s="9">
        <v>1010.1</v>
      </c>
      <c r="J96" s="18">
        <v>0</v>
      </c>
      <c r="K96" s="18">
        <v>1000000</v>
      </c>
      <c r="L96" s="18">
        <v>0</v>
      </c>
      <c r="M96" s="18">
        <v>0</v>
      </c>
      <c r="N96" s="71"/>
      <c r="O96" s="71"/>
      <c r="P96" s="71"/>
      <c r="Q96" s="71"/>
      <c r="R96" s="71"/>
      <c r="S96" s="71"/>
      <c r="T96" s="71"/>
      <c r="U96" s="71"/>
      <c r="V96" s="71"/>
    </row>
    <row r="97" spans="1:22" ht="74.25" customHeight="1" x14ac:dyDescent="0.25">
      <c r="A97" s="87"/>
      <c r="B97" s="80"/>
      <c r="C97" s="54"/>
      <c r="D97" s="54"/>
      <c r="E97" s="54"/>
      <c r="F97" s="17" t="s">
        <v>52</v>
      </c>
      <c r="G97" s="18">
        <f t="shared" si="9"/>
        <v>1020000</v>
      </c>
      <c r="H97" s="9">
        <v>120000</v>
      </c>
      <c r="I97" s="9">
        <v>900000</v>
      </c>
      <c r="J97" s="18">
        <v>0</v>
      </c>
      <c r="K97" s="18">
        <v>0</v>
      </c>
      <c r="L97" s="18">
        <v>0</v>
      </c>
      <c r="M97" s="18">
        <v>0</v>
      </c>
      <c r="N97" s="71"/>
      <c r="O97" s="71"/>
      <c r="P97" s="71"/>
      <c r="Q97" s="71"/>
      <c r="R97" s="71"/>
      <c r="S97" s="71"/>
      <c r="T97" s="71"/>
      <c r="U97" s="71"/>
      <c r="V97" s="71"/>
    </row>
    <row r="98" spans="1:22" ht="30" customHeight="1" x14ac:dyDescent="0.25">
      <c r="A98" s="19" t="s">
        <v>93</v>
      </c>
      <c r="B98" s="89" t="s">
        <v>95</v>
      </c>
      <c r="C98" s="20">
        <v>2020</v>
      </c>
      <c r="D98" s="20">
        <v>2025</v>
      </c>
      <c r="E98" s="82" t="s">
        <v>29</v>
      </c>
      <c r="F98" s="35" t="s">
        <v>20</v>
      </c>
      <c r="G98" s="18">
        <f>H98+I98+J98+K98+L98+M98</f>
        <v>3678063.8400000003</v>
      </c>
      <c r="H98" s="42">
        <f>H99+H100</f>
        <v>770102.87</v>
      </c>
      <c r="I98" s="9">
        <f>I99+I100</f>
        <v>2907960.97</v>
      </c>
      <c r="J98" s="18">
        <v>0</v>
      </c>
      <c r="K98" s="18">
        <v>0</v>
      </c>
      <c r="L98" s="18">
        <v>0</v>
      </c>
      <c r="M98" s="18">
        <v>0</v>
      </c>
      <c r="N98" s="66"/>
      <c r="O98" s="36"/>
      <c r="P98" s="36"/>
      <c r="Q98" s="36"/>
      <c r="R98" s="36"/>
      <c r="S98" s="36"/>
      <c r="T98" s="36"/>
      <c r="U98" s="36"/>
      <c r="V98" s="36"/>
    </row>
    <row r="99" spans="1:22" ht="60" customHeight="1" x14ac:dyDescent="0.25">
      <c r="A99" s="19"/>
      <c r="B99" s="89"/>
      <c r="C99" s="20"/>
      <c r="D99" s="20"/>
      <c r="E99" s="82"/>
      <c r="F99" s="37" t="s">
        <v>53</v>
      </c>
      <c r="G99" s="18">
        <f>H99+I99+J99+K99+L99+M99</f>
        <v>3678063.8400000003</v>
      </c>
      <c r="H99" s="42">
        <v>770102.87</v>
      </c>
      <c r="I99" s="9">
        <v>2907960.97</v>
      </c>
      <c r="J99" s="18">
        <v>0</v>
      </c>
      <c r="K99" s="18">
        <v>0</v>
      </c>
      <c r="L99" s="18">
        <v>0</v>
      </c>
      <c r="M99" s="18">
        <v>0</v>
      </c>
      <c r="N99" s="67"/>
      <c r="O99" s="36"/>
      <c r="P99" s="36"/>
      <c r="Q99" s="36"/>
      <c r="R99" s="36"/>
      <c r="S99" s="36"/>
      <c r="T99" s="36"/>
      <c r="U99" s="36"/>
      <c r="V99" s="36"/>
    </row>
    <row r="100" spans="1:22" ht="52.5" customHeight="1" x14ac:dyDescent="0.25">
      <c r="A100" s="38"/>
      <c r="B100" s="90"/>
      <c r="C100" s="39"/>
      <c r="D100" s="39"/>
      <c r="E100" s="83"/>
      <c r="F100" s="37" t="s">
        <v>52</v>
      </c>
      <c r="G100" s="18">
        <f>H100+I100+J100+K100+L100+M100</f>
        <v>0</v>
      </c>
      <c r="H100" s="9">
        <v>0</v>
      </c>
      <c r="I100" s="9">
        <v>0</v>
      </c>
      <c r="J100" s="18">
        <v>0</v>
      </c>
      <c r="K100" s="18">
        <v>0</v>
      </c>
      <c r="L100" s="18">
        <v>0</v>
      </c>
      <c r="M100" s="18">
        <v>0</v>
      </c>
      <c r="N100" s="68"/>
      <c r="O100" s="36"/>
      <c r="P100" s="36"/>
      <c r="Q100" s="36"/>
      <c r="R100" s="36"/>
      <c r="S100" s="36"/>
      <c r="T100" s="36"/>
      <c r="U100" s="36"/>
      <c r="V100" s="36"/>
    </row>
    <row r="101" spans="1:22" ht="27" customHeight="1" x14ac:dyDescent="0.25">
      <c r="A101" s="19" t="s">
        <v>94</v>
      </c>
      <c r="B101" s="89" t="s">
        <v>96</v>
      </c>
      <c r="C101" s="20">
        <v>2020</v>
      </c>
      <c r="D101" s="20">
        <v>2025</v>
      </c>
      <c r="E101" s="82" t="s">
        <v>29</v>
      </c>
      <c r="F101" s="35" t="s">
        <v>20</v>
      </c>
      <c r="G101" s="18">
        <f t="shared" ref="G101:G112" si="31">SUM(H101:M101)</f>
        <v>224613182.84999999</v>
      </c>
      <c r="H101" s="42">
        <f>SUM(H103+H102)</f>
        <v>62445102.039999999</v>
      </c>
      <c r="I101" s="9">
        <f>I102+I103</f>
        <v>162168080.81</v>
      </c>
      <c r="J101" s="18">
        <v>0</v>
      </c>
      <c r="K101" s="18">
        <v>0</v>
      </c>
      <c r="L101" s="18">
        <v>0</v>
      </c>
      <c r="M101" s="18">
        <v>0</v>
      </c>
      <c r="N101" s="66"/>
      <c r="O101" s="36"/>
      <c r="P101" s="36"/>
      <c r="Q101" s="36"/>
      <c r="R101" s="36"/>
      <c r="S101" s="36"/>
      <c r="T101" s="36"/>
      <c r="U101" s="36"/>
      <c r="V101" s="36"/>
    </row>
    <row r="102" spans="1:22" ht="68.25" customHeight="1" x14ac:dyDescent="0.25">
      <c r="A102" s="19"/>
      <c r="B102" s="89"/>
      <c r="C102" s="20"/>
      <c r="D102" s="20"/>
      <c r="E102" s="82"/>
      <c r="F102" s="37" t="s">
        <v>53</v>
      </c>
      <c r="G102" s="18">
        <f t="shared" si="31"/>
        <v>2909782.85</v>
      </c>
      <c r="H102" s="42">
        <v>1288102.04</v>
      </c>
      <c r="I102" s="9">
        <v>1621680.81</v>
      </c>
      <c r="J102" s="18">
        <v>0</v>
      </c>
      <c r="K102" s="18">
        <v>0</v>
      </c>
      <c r="L102" s="18">
        <v>0</v>
      </c>
      <c r="M102" s="18">
        <v>0</v>
      </c>
      <c r="N102" s="67"/>
      <c r="O102" s="36"/>
      <c r="P102" s="36"/>
      <c r="Q102" s="36"/>
      <c r="R102" s="36"/>
      <c r="S102" s="36"/>
      <c r="T102" s="36"/>
      <c r="U102" s="36"/>
      <c r="V102" s="36"/>
    </row>
    <row r="103" spans="1:22" ht="45.75" customHeight="1" x14ac:dyDescent="0.25">
      <c r="A103" s="38"/>
      <c r="B103" s="90"/>
      <c r="C103" s="39"/>
      <c r="D103" s="39"/>
      <c r="E103" s="83"/>
      <c r="F103" s="37" t="s">
        <v>52</v>
      </c>
      <c r="G103" s="18">
        <f t="shared" si="31"/>
        <v>221703400</v>
      </c>
      <c r="H103" s="42">
        <v>61157000</v>
      </c>
      <c r="I103" s="9">
        <v>160546400</v>
      </c>
      <c r="J103" s="18">
        <v>0</v>
      </c>
      <c r="K103" s="18">
        <v>0</v>
      </c>
      <c r="L103" s="18">
        <v>0</v>
      </c>
      <c r="M103" s="18">
        <v>0</v>
      </c>
      <c r="N103" s="68"/>
      <c r="O103" s="36"/>
      <c r="P103" s="36"/>
      <c r="Q103" s="36"/>
      <c r="R103" s="36"/>
      <c r="S103" s="36"/>
      <c r="T103" s="36"/>
      <c r="U103" s="36"/>
      <c r="V103" s="36"/>
    </row>
    <row r="104" spans="1:22" s="8" customFormat="1" ht="30.75" customHeight="1" x14ac:dyDescent="0.25">
      <c r="A104" s="91" t="s">
        <v>103</v>
      </c>
      <c r="B104" s="88" t="s">
        <v>104</v>
      </c>
      <c r="C104" s="81">
        <v>2020</v>
      </c>
      <c r="D104" s="81">
        <v>2025</v>
      </c>
      <c r="E104" s="81" t="s">
        <v>29</v>
      </c>
      <c r="F104" s="35" t="s">
        <v>20</v>
      </c>
      <c r="G104" s="9">
        <f>H104+I104+J104+K104+L104+M104</f>
        <v>512987.01</v>
      </c>
      <c r="H104" s="42">
        <f>H105+H106</f>
        <v>255102.04</v>
      </c>
      <c r="I104" s="9">
        <f>I105+I106</f>
        <v>257884.97</v>
      </c>
      <c r="J104" s="9">
        <v>0</v>
      </c>
      <c r="K104" s="9">
        <v>0</v>
      </c>
      <c r="L104" s="9">
        <f>L105+L106</f>
        <v>0</v>
      </c>
      <c r="M104" s="9">
        <v>0</v>
      </c>
      <c r="N104" s="81" t="s">
        <v>105</v>
      </c>
      <c r="O104" s="81" t="s">
        <v>26</v>
      </c>
      <c r="P104" s="81">
        <f>Q104+U104+V104</f>
        <v>274.10000000000002</v>
      </c>
      <c r="Q104" s="81">
        <v>62.1</v>
      </c>
      <c r="R104" s="81">
        <v>0</v>
      </c>
      <c r="S104" s="81">
        <v>0</v>
      </c>
      <c r="T104" s="81">
        <v>0</v>
      </c>
      <c r="U104" s="81">
        <v>106</v>
      </c>
      <c r="V104" s="81">
        <v>106</v>
      </c>
    </row>
    <row r="105" spans="1:22" s="8" customFormat="1" ht="45.75" customHeight="1" x14ac:dyDescent="0.25">
      <c r="A105" s="92"/>
      <c r="B105" s="89"/>
      <c r="C105" s="82"/>
      <c r="D105" s="82"/>
      <c r="E105" s="82"/>
      <c r="F105" s="37" t="s">
        <v>53</v>
      </c>
      <c r="G105" s="9">
        <f>H105+I105+J105+K105+L105+M105</f>
        <v>7680.8899999999994</v>
      </c>
      <c r="H105" s="42">
        <v>5102.04</v>
      </c>
      <c r="I105" s="9">
        <v>2578.85</v>
      </c>
      <c r="J105" s="9">
        <v>0</v>
      </c>
      <c r="K105" s="9">
        <v>0</v>
      </c>
      <c r="L105" s="9">
        <v>0</v>
      </c>
      <c r="M105" s="9">
        <v>0</v>
      </c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8" customFormat="1" ht="45.75" customHeight="1" x14ac:dyDescent="0.25">
      <c r="A106" s="93"/>
      <c r="B106" s="90"/>
      <c r="C106" s="83"/>
      <c r="D106" s="83"/>
      <c r="E106" s="83"/>
      <c r="F106" s="37" t="s">
        <v>52</v>
      </c>
      <c r="G106" s="9">
        <f>H106+I106+J106+K106+L106+M106</f>
        <v>505306.12</v>
      </c>
      <c r="H106" s="42">
        <v>250000</v>
      </c>
      <c r="I106" s="9">
        <v>255306.12</v>
      </c>
      <c r="J106" s="9">
        <v>0</v>
      </c>
      <c r="K106" s="9">
        <v>0</v>
      </c>
      <c r="L106" s="9">
        <v>0</v>
      </c>
      <c r="M106" s="9">
        <v>0</v>
      </c>
      <c r="N106" s="83"/>
      <c r="O106" s="83"/>
      <c r="P106" s="83"/>
      <c r="Q106" s="83"/>
      <c r="R106" s="83"/>
      <c r="S106" s="83"/>
      <c r="T106" s="83"/>
      <c r="U106" s="83"/>
      <c r="V106" s="83"/>
    </row>
    <row r="107" spans="1:22" ht="51" customHeight="1" x14ac:dyDescent="0.25">
      <c r="A107" s="19" t="s">
        <v>106</v>
      </c>
      <c r="B107" s="88" t="s">
        <v>97</v>
      </c>
      <c r="C107" s="52">
        <v>2020</v>
      </c>
      <c r="D107" s="52">
        <v>2025</v>
      </c>
      <c r="E107" s="82" t="s">
        <v>29</v>
      </c>
      <c r="F107" s="35" t="s">
        <v>20</v>
      </c>
      <c r="G107" s="18">
        <f t="shared" si="31"/>
        <v>1041232.8200000001</v>
      </c>
      <c r="H107" s="42">
        <f>SUM(H108+H109)</f>
        <v>1041232.8200000001</v>
      </c>
      <c r="I107" s="9">
        <v>0</v>
      </c>
      <c r="J107" s="18">
        <v>0</v>
      </c>
      <c r="K107" s="18">
        <v>0</v>
      </c>
      <c r="L107" s="18">
        <v>0</v>
      </c>
      <c r="M107" s="18">
        <v>0</v>
      </c>
      <c r="N107" s="66"/>
      <c r="O107" s="36"/>
      <c r="P107" s="36"/>
      <c r="Q107" s="36"/>
      <c r="R107" s="36"/>
      <c r="S107" s="36"/>
      <c r="T107" s="36"/>
      <c r="U107" s="36"/>
      <c r="V107" s="36"/>
    </row>
    <row r="108" spans="1:22" ht="66" customHeight="1" x14ac:dyDescent="0.25">
      <c r="A108" s="19"/>
      <c r="B108" s="89"/>
      <c r="C108" s="53"/>
      <c r="D108" s="53"/>
      <c r="E108" s="82"/>
      <c r="F108" s="37" t="s">
        <v>53</v>
      </c>
      <c r="G108" s="18">
        <f t="shared" si="31"/>
        <v>20824.66</v>
      </c>
      <c r="H108" s="44">
        <v>20824.66</v>
      </c>
      <c r="I108" s="9">
        <v>0</v>
      </c>
      <c r="J108" s="18">
        <v>0</v>
      </c>
      <c r="K108" s="18">
        <v>0</v>
      </c>
      <c r="L108" s="18">
        <v>0</v>
      </c>
      <c r="M108" s="18">
        <v>0</v>
      </c>
      <c r="N108" s="67"/>
      <c r="O108" s="36"/>
      <c r="P108" s="36"/>
      <c r="Q108" s="36"/>
      <c r="R108" s="36"/>
      <c r="S108" s="36"/>
      <c r="T108" s="36"/>
      <c r="U108" s="36"/>
      <c r="V108" s="36"/>
    </row>
    <row r="109" spans="1:22" ht="45.75" customHeight="1" x14ac:dyDescent="0.25">
      <c r="A109" s="38"/>
      <c r="B109" s="90"/>
      <c r="C109" s="54"/>
      <c r="D109" s="54"/>
      <c r="E109" s="83"/>
      <c r="F109" s="37" t="s">
        <v>52</v>
      </c>
      <c r="G109" s="18">
        <f t="shared" si="31"/>
        <v>1020408.16</v>
      </c>
      <c r="H109" s="42">
        <v>1020408.16</v>
      </c>
      <c r="I109" s="9">
        <v>0</v>
      </c>
      <c r="J109" s="18">
        <v>0</v>
      </c>
      <c r="K109" s="18">
        <v>0</v>
      </c>
      <c r="L109" s="18">
        <v>0</v>
      </c>
      <c r="M109" s="18">
        <v>0</v>
      </c>
      <c r="N109" s="68"/>
      <c r="O109" s="36"/>
      <c r="P109" s="36"/>
      <c r="Q109" s="36"/>
      <c r="R109" s="36"/>
      <c r="S109" s="36"/>
      <c r="T109" s="36"/>
      <c r="U109" s="36"/>
      <c r="V109" s="36"/>
    </row>
    <row r="110" spans="1:22" s="8" customFormat="1" ht="28.5" customHeight="1" x14ac:dyDescent="0.25">
      <c r="A110" s="19" t="s">
        <v>107</v>
      </c>
      <c r="B110" s="88" t="s">
        <v>98</v>
      </c>
      <c r="C110" s="20">
        <v>2020</v>
      </c>
      <c r="D110" s="20">
        <v>2025</v>
      </c>
      <c r="E110" s="82" t="s">
        <v>29</v>
      </c>
      <c r="F110" s="35" t="s">
        <v>20</v>
      </c>
      <c r="G110" s="18">
        <f t="shared" si="31"/>
        <v>4164931.28</v>
      </c>
      <c r="H110" s="42">
        <f>SUM(H111+H112)</f>
        <v>4164931.28</v>
      </c>
      <c r="I110" s="9">
        <v>0</v>
      </c>
      <c r="J110" s="18">
        <v>0</v>
      </c>
      <c r="K110" s="18">
        <v>0</v>
      </c>
      <c r="L110" s="18">
        <v>0</v>
      </c>
      <c r="M110" s="18">
        <v>0</v>
      </c>
      <c r="N110" s="33"/>
      <c r="O110" s="36"/>
      <c r="P110" s="36"/>
      <c r="Q110" s="36"/>
      <c r="R110" s="36"/>
      <c r="S110" s="36"/>
      <c r="T110" s="36"/>
      <c r="U110" s="36"/>
      <c r="V110" s="36"/>
    </row>
    <row r="111" spans="1:22" s="8" customFormat="1" ht="66" customHeight="1" x14ac:dyDescent="0.25">
      <c r="A111" s="19"/>
      <c r="B111" s="89"/>
      <c r="C111" s="20"/>
      <c r="D111" s="20"/>
      <c r="E111" s="82"/>
      <c r="F111" s="37" t="s">
        <v>53</v>
      </c>
      <c r="G111" s="18">
        <f t="shared" si="31"/>
        <v>83298.63</v>
      </c>
      <c r="H111" s="42">
        <v>83298.63</v>
      </c>
      <c r="I111" s="9">
        <v>0</v>
      </c>
      <c r="J111" s="18">
        <v>0</v>
      </c>
      <c r="K111" s="18">
        <v>0</v>
      </c>
      <c r="L111" s="18">
        <v>0</v>
      </c>
      <c r="M111" s="18">
        <v>0</v>
      </c>
      <c r="N111" s="33"/>
      <c r="O111" s="36"/>
      <c r="P111" s="36"/>
      <c r="Q111" s="36"/>
      <c r="R111" s="36"/>
      <c r="S111" s="36"/>
      <c r="T111" s="36"/>
      <c r="U111" s="36"/>
      <c r="V111" s="36"/>
    </row>
    <row r="112" spans="1:22" s="8" customFormat="1" ht="45.75" customHeight="1" x14ac:dyDescent="0.25">
      <c r="A112" s="19"/>
      <c r="B112" s="90"/>
      <c r="C112" s="20"/>
      <c r="D112" s="20"/>
      <c r="E112" s="83"/>
      <c r="F112" s="37" t="s">
        <v>52</v>
      </c>
      <c r="G112" s="18">
        <f t="shared" si="31"/>
        <v>4081632.65</v>
      </c>
      <c r="H112" s="42">
        <v>4081632.65</v>
      </c>
      <c r="I112" s="9">
        <v>0</v>
      </c>
      <c r="J112" s="18">
        <v>0</v>
      </c>
      <c r="K112" s="18">
        <v>0</v>
      </c>
      <c r="L112" s="18">
        <v>0</v>
      </c>
      <c r="M112" s="18">
        <v>0</v>
      </c>
      <c r="N112" s="33"/>
      <c r="O112" s="36"/>
      <c r="P112" s="36"/>
      <c r="Q112" s="36"/>
      <c r="R112" s="36"/>
      <c r="S112" s="36"/>
      <c r="T112" s="36"/>
      <c r="U112" s="36"/>
      <c r="V112" s="36"/>
    </row>
    <row r="113" spans="1:22" ht="21.75" customHeight="1" x14ac:dyDescent="0.25">
      <c r="A113" s="58" t="s">
        <v>47</v>
      </c>
      <c r="B113" s="74" t="s">
        <v>59</v>
      </c>
      <c r="C113" s="66">
        <v>2020</v>
      </c>
      <c r="D113" s="66">
        <v>2025</v>
      </c>
      <c r="E113" s="66" t="s">
        <v>29</v>
      </c>
      <c r="F113" s="17" t="s">
        <v>20</v>
      </c>
      <c r="G113" s="18">
        <f t="shared" si="9"/>
        <v>0</v>
      </c>
      <c r="H113" s="9">
        <f t="shared" ref="H113:M113" si="32">H114+H115</f>
        <v>0</v>
      </c>
      <c r="I113" s="9">
        <f t="shared" si="32"/>
        <v>0</v>
      </c>
      <c r="J113" s="18">
        <f t="shared" si="32"/>
        <v>0</v>
      </c>
      <c r="K113" s="18">
        <f t="shared" si="32"/>
        <v>0</v>
      </c>
      <c r="L113" s="18">
        <f t="shared" si="32"/>
        <v>0</v>
      </c>
      <c r="M113" s="18">
        <f t="shared" si="32"/>
        <v>0</v>
      </c>
      <c r="N113" s="55" t="s">
        <v>5</v>
      </c>
      <c r="O113" s="55" t="s">
        <v>5</v>
      </c>
      <c r="P113" s="55" t="s">
        <v>5</v>
      </c>
      <c r="Q113" s="55" t="s">
        <v>5</v>
      </c>
      <c r="R113" s="55" t="s">
        <v>5</v>
      </c>
      <c r="S113" s="55" t="s">
        <v>5</v>
      </c>
      <c r="T113" s="55" t="s">
        <v>5</v>
      </c>
      <c r="U113" s="55" t="s">
        <v>5</v>
      </c>
      <c r="V113" s="55" t="s">
        <v>5</v>
      </c>
    </row>
    <row r="114" spans="1:22" ht="59.25" customHeight="1" x14ac:dyDescent="0.25">
      <c r="A114" s="59"/>
      <c r="B114" s="75"/>
      <c r="C114" s="67"/>
      <c r="D114" s="67"/>
      <c r="E114" s="67"/>
      <c r="F114" s="17" t="s">
        <v>53</v>
      </c>
      <c r="G114" s="18">
        <f t="shared" si="9"/>
        <v>0</v>
      </c>
      <c r="H114" s="9">
        <v>0</v>
      </c>
      <c r="I114" s="9">
        <v>0</v>
      </c>
      <c r="J114" s="18">
        <v>0</v>
      </c>
      <c r="K114" s="18">
        <v>0</v>
      </c>
      <c r="L114" s="18">
        <f>L117</f>
        <v>0</v>
      </c>
      <c r="M114" s="18">
        <v>0</v>
      </c>
      <c r="N114" s="56"/>
      <c r="O114" s="56"/>
      <c r="P114" s="56"/>
      <c r="Q114" s="56"/>
      <c r="R114" s="56"/>
      <c r="S114" s="56"/>
      <c r="T114" s="56"/>
      <c r="U114" s="56"/>
      <c r="V114" s="56"/>
    </row>
    <row r="115" spans="1:22" ht="102.75" customHeight="1" x14ac:dyDescent="0.25">
      <c r="A115" s="59"/>
      <c r="B115" s="84"/>
      <c r="C115" s="67"/>
      <c r="D115" s="67"/>
      <c r="E115" s="67"/>
      <c r="F115" s="17" t="s">
        <v>52</v>
      </c>
      <c r="G115" s="18">
        <f t="shared" si="9"/>
        <v>0</v>
      </c>
      <c r="H115" s="9">
        <v>0</v>
      </c>
      <c r="I115" s="9">
        <v>0</v>
      </c>
      <c r="J115" s="18">
        <v>0</v>
      </c>
      <c r="K115" s="18">
        <v>0</v>
      </c>
      <c r="L115" s="18">
        <v>0</v>
      </c>
      <c r="M115" s="18">
        <v>0</v>
      </c>
      <c r="N115" s="56"/>
      <c r="O115" s="56"/>
      <c r="P115" s="56"/>
      <c r="Q115" s="56"/>
      <c r="R115" s="56"/>
      <c r="S115" s="56"/>
      <c r="T115" s="56"/>
      <c r="U115" s="56"/>
      <c r="V115" s="56"/>
    </row>
    <row r="116" spans="1:22" ht="24" customHeight="1" x14ac:dyDescent="0.25">
      <c r="A116" s="58" t="s">
        <v>48</v>
      </c>
      <c r="B116" s="74" t="s">
        <v>49</v>
      </c>
      <c r="C116" s="66">
        <v>2020</v>
      </c>
      <c r="D116" s="66">
        <v>2025</v>
      </c>
      <c r="E116" s="52" t="s">
        <v>29</v>
      </c>
      <c r="F116" s="17" t="s">
        <v>20</v>
      </c>
      <c r="G116" s="18">
        <f t="shared" si="9"/>
        <v>0</v>
      </c>
      <c r="H116" s="9">
        <f t="shared" ref="H116:M116" si="33">H117+H118</f>
        <v>0</v>
      </c>
      <c r="I116" s="9">
        <f t="shared" si="33"/>
        <v>0</v>
      </c>
      <c r="J116" s="18">
        <f t="shared" si="33"/>
        <v>0</v>
      </c>
      <c r="K116" s="18">
        <f t="shared" si="33"/>
        <v>0</v>
      </c>
      <c r="L116" s="18">
        <f t="shared" si="33"/>
        <v>0</v>
      </c>
      <c r="M116" s="18">
        <f t="shared" si="33"/>
        <v>0</v>
      </c>
      <c r="N116" s="69"/>
      <c r="O116" s="69" t="s">
        <v>5</v>
      </c>
      <c r="P116" s="69" t="s">
        <v>5</v>
      </c>
      <c r="Q116" s="69" t="s">
        <v>5</v>
      </c>
      <c r="R116" s="69" t="s">
        <v>5</v>
      </c>
      <c r="S116" s="69" t="s">
        <v>5</v>
      </c>
      <c r="T116" s="69" t="s">
        <v>5</v>
      </c>
      <c r="U116" s="69" t="s">
        <v>5</v>
      </c>
      <c r="V116" s="69" t="s">
        <v>5</v>
      </c>
    </row>
    <row r="117" spans="1:22" ht="60.75" customHeight="1" x14ac:dyDescent="0.25">
      <c r="A117" s="59"/>
      <c r="B117" s="75"/>
      <c r="C117" s="67"/>
      <c r="D117" s="67"/>
      <c r="E117" s="53"/>
      <c r="F117" s="17" t="s">
        <v>53</v>
      </c>
      <c r="G117" s="18">
        <f t="shared" si="9"/>
        <v>0</v>
      </c>
      <c r="H117" s="9">
        <v>0</v>
      </c>
      <c r="I117" s="9">
        <v>0</v>
      </c>
      <c r="J117" s="18">
        <v>0</v>
      </c>
      <c r="K117" s="18">
        <v>0</v>
      </c>
      <c r="L117" s="18">
        <f t="shared" ref="L117" si="34">L120+L123</f>
        <v>0</v>
      </c>
      <c r="M117" s="18">
        <v>0</v>
      </c>
      <c r="N117" s="70"/>
      <c r="O117" s="70"/>
      <c r="P117" s="70"/>
      <c r="Q117" s="70"/>
      <c r="R117" s="70"/>
      <c r="S117" s="70"/>
      <c r="T117" s="70"/>
      <c r="U117" s="70"/>
      <c r="V117" s="70"/>
    </row>
    <row r="118" spans="1:22" ht="51.75" customHeight="1" x14ac:dyDescent="0.25">
      <c r="A118" s="59"/>
      <c r="B118" s="75"/>
      <c r="C118" s="67"/>
      <c r="D118" s="67"/>
      <c r="E118" s="53"/>
      <c r="F118" s="17" t="s">
        <v>52</v>
      </c>
      <c r="G118" s="18"/>
      <c r="H118" s="9"/>
      <c r="I118" s="9"/>
      <c r="J118" s="18"/>
      <c r="K118" s="18"/>
      <c r="L118" s="18"/>
      <c r="M118" s="18"/>
      <c r="N118" s="70"/>
      <c r="O118" s="70"/>
      <c r="P118" s="70"/>
      <c r="Q118" s="70"/>
      <c r="R118" s="70"/>
      <c r="S118" s="70"/>
      <c r="T118" s="70"/>
      <c r="U118" s="70"/>
      <c r="V118" s="70"/>
    </row>
    <row r="119" spans="1:22" ht="22.5" customHeight="1" x14ac:dyDescent="0.25">
      <c r="A119" s="58" t="s">
        <v>50</v>
      </c>
      <c r="B119" s="72" t="s">
        <v>89</v>
      </c>
      <c r="C119" s="66">
        <v>2020</v>
      </c>
      <c r="D119" s="66">
        <v>2025</v>
      </c>
      <c r="E119" s="52" t="s">
        <v>29</v>
      </c>
      <c r="F119" s="17" t="s">
        <v>20</v>
      </c>
      <c r="G119" s="18">
        <f>H119+I119+J119+K119+L119+M119</f>
        <v>0</v>
      </c>
      <c r="H119" s="40">
        <f>H120</f>
        <v>0</v>
      </c>
      <c r="I119" s="27">
        <f>I120+I121</f>
        <v>0</v>
      </c>
      <c r="J119" s="28">
        <f>J120+J121</f>
        <v>0</v>
      </c>
      <c r="K119" s="28">
        <f>K120+K121</f>
        <v>0</v>
      </c>
      <c r="L119" s="28">
        <f>L120+L121</f>
        <v>0</v>
      </c>
      <c r="M119" s="28">
        <f>M120+M121</f>
        <v>0</v>
      </c>
      <c r="N119" s="71" t="s">
        <v>51</v>
      </c>
      <c r="O119" s="71" t="s">
        <v>9</v>
      </c>
      <c r="P119" s="94">
        <v>0</v>
      </c>
      <c r="Q119" s="71">
        <v>0</v>
      </c>
      <c r="R119" s="71">
        <v>0</v>
      </c>
      <c r="S119" s="71">
        <v>0</v>
      </c>
      <c r="T119" s="71">
        <v>0</v>
      </c>
      <c r="U119" s="71">
        <v>0</v>
      </c>
      <c r="V119" s="71">
        <v>0</v>
      </c>
    </row>
    <row r="120" spans="1:22" ht="57" customHeight="1" x14ac:dyDescent="0.25">
      <c r="A120" s="59"/>
      <c r="B120" s="73"/>
      <c r="C120" s="67"/>
      <c r="D120" s="67"/>
      <c r="E120" s="53"/>
      <c r="F120" s="17" t="s">
        <v>53</v>
      </c>
      <c r="G120" s="18">
        <f>H120+I120+J120+K120+L120+M120</f>
        <v>0</v>
      </c>
      <c r="H120" s="9">
        <v>0</v>
      </c>
      <c r="I120" s="27">
        <v>0</v>
      </c>
      <c r="J120" s="28">
        <v>0</v>
      </c>
      <c r="K120" s="28">
        <v>0</v>
      </c>
      <c r="L120" s="28">
        <v>0</v>
      </c>
      <c r="M120" s="28">
        <v>0</v>
      </c>
      <c r="N120" s="71"/>
      <c r="O120" s="71"/>
      <c r="P120" s="94"/>
      <c r="Q120" s="71"/>
      <c r="R120" s="71"/>
      <c r="S120" s="71"/>
      <c r="T120" s="71"/>
      <c r="U120" s="71"/>
      <c r="V120" s="71"/>
    </row>
    <row r="121" spans="1:22" ht="109.5" customHeight="1" x14ac:dyDescent="0.25">
      <c r="A121" s="59"/>
      <c r="B121" s="73"/>
      <c r="C121" s="67"/>
      <c r="D121" s="67"/>
      <c r="E121" s="53"/>
      <c r="F121" s="17" t="s">
        <v>52</v>
      </c>
      <c r="G121" s="18">
        <f>H121+I121+J121+K121+L121+M121</f>
        <v>0</v>
      </c>
      <c r="H121" s="27">
        <v>0</v>
      </c>
      <c r="I121" s="27">
        <v>0</v>
      </c>
      <c r="J121" s="28">
        <v>0</v>
      </c>
      <c r="K121" s="28">
        <v>0</v>
      </c>
      <c r="L121" s="28">
        <v>0</v>
      </c>
      <c r="M121" s="28">
        <v>0</v>
      </c>
      <c r="N121" s="71"/>
      <c r="O121" s="71"/>
      <c r="P121" s="94"/>
      <c r="Q121" s="71"/>
      <c r="R121" s="71"/>
      <c r="S121" s="71"/>
      <c r="T121" s="71"/>
      <c r="U121" s="71"/>
      <c r="V121" s="71"/>
    </row>
    <row r="122" spans="1:22" ht="33" customHeight="1" x14ac:dyDescent="0.25">
      <c r="A122" s="29" t="s">
        <v>78</v>
      </c>
      <c r="B122" s="72" t="s">
        <v>90</v>
      </c>
      <c r="C122" s="66">
        <v>2020</v>
      </c>
      <c r="D122" s="66">
        <v>2025</v>
      </c>
      <c r="E122" s="52" t="s">
        <v>29</v>
      </c>
      <c r="F122" s="17" t="s">
        <v>20</v>
      </c>
      <c r="G122" s="18">
        <f>G123+G124</f>
        <v>0</v>
      </c>
      <c r="H122" s="40">
        <f>H123</f>
        <v>0</v>
      </c>
      <c r="I122" s="27">
        <f>I123+I124</f>
        <v>0</v>
      </c>
      <c r="J122" s="28">
        <f>J123+J124</f>
        <v>0</v>
      </c>
      <c r="K122" s="28">
        <f>K123+K124</f>
        <v>0</v>
      </c>
      <c r="L122" s="28">
        <f>L123+L124</f>
        <v>0</v>
      </c>
      <c r="M122" s="28">
        <f>M123+M124</f>
        <v>0</v>
      </c>
      <c r="N122" s="66" t="s">
        <v>80</v>
      </c>
      <c r="O122" s="66" t="s">
        <v>79</v>
      </c>
      <c r="P122" s="133">
        <f>Q122+R122+S122+T122+U122+V122</f>
        <v>372</v>
      </c>
      <c r="Q122" s="81">
        <v>0</v>
      </c>
      <c r="R122" s="81">
        <v>0</v>
      </c>
      <c r="S122" s="81">
        <v>22</v>
      </c>
      <c r="T122" s="81">
        <v>320</v>
      </c>
      <c r="U122" s="81">
        <v>0</v>
      </c>
      <c r="V122" s="81">
        <v>30</v>
      </c>
    </row>
    <row r="123" spans="1:22" ht="66.75" customHeight="1" x14ac:dyDescent="0.25">
      <c r="A123" s="32"/>
      <c r="B123" s="73"/>
      <c r="C123" s="67"/>
      <c r="D123" s="67"/>
      <c r="E123" s="53"/>
      <c r="F123" s="17" t="s">
        <v>53</v>
      </c>
      <c r="G123" s="18">
        <f>H123+I123+J123+K123+L123+M123</f>
        <v>0</v>
      </c>
      <c r="H123" s="9">
        <v>0</v>
      </c>
      <c r="I123" s="27"/>
      <c r="J123" s="28">
        <v>0</v>
      </c>
      <c r="K123" s="28">
        <v>0</v>
      </c>
      <c r="L123" s="28">
        <v>0</v>
      </c>
      <c r="M123" s="28">
        <v>0</v>
      </c>
      <c r="N123" s="67"/>
      <c r="O123" s="67"/>
      <c r="P123" s="134"/>
      <c r="Q123" s="82"/>
      <c r="R123" s="82"/>
      <c r="S123" s="82"/>
      <c r="T123" s="82"/>
      <c r="U123" s="82"/>
      <c r="V123" s="82"/>
    </row>
    <row r="124" spans="1:22" ht="42" customHeight="1" x14ac:dyDescent="0.25">
      <c r="A124" s="41"/>
      <c r="B124" s="132"/>
      <c r="C124" s="68"/>
      <c r="D124" s="68"/>
      <c r="E124" s="53"/>
      <c r="F124" s="17" t="s">
        <v>52</v>
      </c>
      <c r="G124" s="18"/>
      <c r="H124" s="27" t="s">
        <v>67</v>
      </c>
      <c r="I124" s="27"/>
      <c r="J124" s="28"/>
      <c r="K124" s="28"/>
      <c r="L124" s="28"/>
      <c r="M124" s="28"/>
      <c r="N124" s="68"/>
      <c r="O124" s="68"/>
      <c r="P124" s="135"/>
      <c r="Q124" s="83"/>
      <c r="R124" s="83"/>
      <c r="S124" s="83"/>
      <c r="T124" s="83"/>
      <c r="U124" s="83"/>
      <c r="V124" s="83"/>
    </row>
    <row r="125" spans="1:22" ht="28.5" customHeight="1" x14ac:dyDescent="0.25">
      <c r="A125" s="60" t="s">
        <v>66</v>
      </c>
      <c r="B125" s="61"/>
      <c r="C125" s="66">
        <v>2020</v>
      </c>
      <c r="D125" s="66">
        <v>2025</v>
      </c>
      <c r="E125" s="66" t="s">
        <v>29</v>
      </c>
      <c r="F125" s="17" t="s">
        <v>20</v>
      </c>
      <c r="G125" s="18">
        <f>H125+I125+J125+K125+L125+M125</f>
        <v>969810173.5</v>
      </c>
      <c r="H125" s="9">
        <f t="shared" ref="H125:M125" si="35">H126+H127</f>
        <v>206695228.62</v>
      </c>
      <c r="I125" s="9">
        <f t="shared" si="35"/>
        <v>306000762.80000001</v>
      </c>
      <c r="J125" s="9">
        <f>J126+J127</f>
        <v>114975780.31</v>
      </c>
      <c r="K125" s="9">
        <f t="shared" si="35"/>
        <v>115293376.21000001</v>
      </c>
      <c r="L125" s="18">
        <f t="shared" si="35"/>
        <v>113422512.78</v>
      </c>
      <c r="M125" s="18">
        <f t="shared" si="35"/>
        <v>113422512.78</v>
      </c>
      <c r="N125" s="55" t="s">
        <v>5</v>
      </c>
      <c r="O125" s="55" t="s">
        <v>5</v>
      </c>
      <c r="P125" s="55" t="s">
        <v>5</v>
      </c>
      <c r="Q125" s="55" t="s">
        <v>5</v>
      </c>
      <c r="R125" s="55" t="s">
        <v>5</v>
      </c>
      <c r="S125" s="55" t="s">
        <v>5</v>
      </c>
      <c r="T125" s="55" t="s">
        <v>5</v>
      </c>
      <c r="U125" s="55" t="s">
        <v>5</v>
      </c>
      <c r="V125" s="55" t="s">
        <v>5</v>
      </c>
    </row>
    <row r="126" spans="1:22" ht="57.75" customHeight="1" x14ac:dyDescent="0.25">
      <c r="A126" s="62"/>
      <c r="B126" s="63"/>
      <c r="C126" s="67"/>
      <c r="D126" s="67"/>
      <c r="E126" s="67"/>
      <c r="F126" s="17" t="s">
        <v>53</v>
      </c>
      <c r="G126" s="18">
        <f>H126+I126+J126+K126+L126+M126</f>
        <v>686385284.57999992</v>
      </c>
      <c r="H126" s="9">
        <f>H114+H87+H66+H54+H15</f>
        <v>113325918.81999999</v>
      </c>
      <c r="I126" s="9">
        <f>I15+I57+I69+I90+I117</f>
        <v>115945183.68000001</v>
      </c>
      <c r="J126" s="9">
        <f>J15+J54+J66+J87+J114</f>
        <v>114975780.31</v>
      </c>
      <c r="K126" s="9">
        <f>K15+K54+K66+K87+K114</f>
        <v>115293376.21000001</v>
      </c>
      <c r="L126" s="18">
        <f t="shared" ref="J126:M127" si="36">L15+L54+L66+L87+L114</f>
        <v>113422512.78</v>
      </c>
      <c r="M126" s="18">
        <f t="shared" si="36"/>
        <v>113422512.78</v>
      </c>
      <c r="N126" s="56"/>
      <c r="O126" s="56"/>
      <c r="P126" s="56"/>
      <c r="Q126" s="56"/>
      <c r="R126" s="56"/>
      <c r="S126" s="56"/>
      <c r="T126" s="56"/>
      <c r="U126" s="56"/>
      <c r="V126" s="56"/>
    </row>
    <row r="127" spans="1:22" ht="46.5" customHeight="1" x14ac:dyDescent="0.25">
      <c r="A127" s="64"/>
      <c r="B127" s="65"/>
      <c r="C127" s="68"/>
      <c r="D127" s="68"/>
      <c r="E127" s="68"/>
      <c r="F127" s="17" t="s">
        <v>52</v>
      </c>
      <c r="G127" s="18">
        <f>H127+I127+J127+K127+L127+M127</f>
        <v>283424888.92000002</v>
      </c>
      <c r="H127" s="9">
        <f>H16+H55+H67+H88+H118</f>
        <v>93369309.799999997</v>
      </c>
      <c r="I127" s="9">
        <f>I16+I55+I67+I88+I115+I103+I100</f>
        <v>190055579.12</v>
      </c>
      <c r="J127" s="9">
        <f t="shared" si="36"/>
        <v>0</v>
      </c>
      <c r="K127" s="9">
        <f t="shared" si="36"/>
        <v>0</v>
      </c>
      <c r="L127" s="18">
        <f t="shared" si="36"/>
        <v>0</v>
      </c>
      <c r="M127" s="18">
        <f t="shared" si="36"/>
        <v>0</v>
      </c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3">
      <c r="C128" s="5"/>
      <c r="D128" s="5"/>
      <c r="E128" s="6"/>
    </row>
    <row r="129" spans="3:13" x14ac:dyDescent="0.3">
      <c r="C129" s="5"/>
      <c r="D129" s="5"/>
      <c r="E129" s="6"/>
    </row>
    <row r="130" spans="3:13" x14ac:dyDescent="0.3">
      <c r="C130" s="5"/>
      <c r="D130" s="5"/>
      <c r="E130" s="6"/>
    </row>
    <row r="131" spans="3:13" x14ac:dyDescent="0.3">
      <c r="C131" s="5"/>
      <c r="D131" s="5"/>
      <c r="E131" s="6"/>
    </row>
    <row r="132" spans="3:13" x14ac:dyDescent="0.3">
      <c r="C132" s="5"/>
      <c r="D132" s="5"/>
      <c r="E132" s="6"/>
      <c r="G132" s="7"/>
      <c r="H132" s="7"/>
      <c r="I132" s="51"/>
      <c r="J132" s="7"/>
      <c r="K132" s="7"/>
      <c r="L132" s="7"/>
      <c r="M132" s="7"/>
    </row>
    <row r="133" spans="3:13" x14ac:dyDescent="0.3">
      <c r="C133" s="5"/>
      <c r="D133" s="5"/>
      <c r="E133" s="6"/>
    </row>
    <row r="134" spans="3:13" x14ac:dyDescent="0.3">
      <c r="C134" s="5"/>
      <c r="D134" s="5"/>
      <c r="E134" s="6"/>
    </row>
    <row r="135" spans="3:13" x14ac:dyDescent="0.3">
      <c r="C135" s="5"/>
      <c r="D135" s="5"/>
      <c r="E135" s="6"/>
    </row>
  </sheetData>
  <mergeCells count="421">
    <mergeCell ref="R2:V2"/>
    <mergeCell ref="N1:Q2"/>
    <mergeCell ref="B122:B124"/>
    <mergeCell ref="C122:C124"/>
    <mergeCell ref="D122:D124"/>
    <mergeCell ref="E122:E124"/>
    <mergeCell ref="N122:N124"/>
    <mergeCell ref="O122:O124"/>
    <mergeCell ref="P122:P124"/>
    <mergeCell ref="Q122:Q124"/>
    <mergeCell ref="C86:C88"/>
    <mergeCell ref="A3:V3"/>
    <mergeCell ref="A4:V4"/>
    <mergeCell ref="A5:V5"/>
    <mergeCell ref="E7:E10"/>
    <mergeCell ref="O8:O10"/>
    <mergeCell ref="A14:A16"/>
    <mergeCell ref="D8:D10"/>
    <mergeCell ref="E17:E19"/>
    <mergeCell ref="V47:V49"/>
    <mergeCell ref="V62:V64"/>
    <mergeCell ref="V59:V61"/>
    <mergeCell ref="S59:S61"/>
    <mergeCell ref="V53:V55"/>
    <mergeCell ref="U53:U55"/>
    <mergeCell ref="V56:V58"/>
    <mergeCell ref="U59:U61"/>
    <mergeCell ref="T56:T58"/>
    <mergeCell ref="U56:U58"/>
    <mergeCell ref="S53:S55"/>
    <mergeCell ref="T53:T55"/>
    <mergeCell ref="U122:U124"/>
    <mergeCell ref="V122:V124"/>
    <mergeCell ref="S92:S94"/>
    <mergeCell ref="T92:T94"/>
    <mergeCell ref="V86:V88"/>
    <mergeCell ref="U92:U94"/>
    <mergeCell ref="U86:U88"/>
    <mergeCell ref="S86:S88"/>
    <mergeCell ref="T86:T88"/>
    <mergeCell ref="S119:S121"/>
    <mergeCell ref="D59:D61"/>
    <mergeCell ref="D62:D64"/>
    <mergeCell ref="C62:C64"/>
    <mergeCell ref="A92:A94"/>
    <mergeCell ref="B92:B94"/>
    <mergeCell ref="A83:A85"/>
    <mergeCell ref="B83:B85"/>
    <mergeCell ref="C83:C85"/>
    <mergeCell ref="D83:D85"/>
    <mergeCell ref="C80:C82"/>
    <mergeCell ref="A80:A82"/>
    <mergeCell ref="B80:B82"/>
    <mergeCell ref="A86:A88"/>
    <mergeCell ref="B86:B88"/>
    <mergeCell ref="D86:D88"/>
    <mergeCell ref="B14:B16"/>
    <mergeCell ref="C14:C16"/>
    <mergeCell ref="D38:D40"/>
    <mergeCell ref="B23:B25"/>
    <mergeCell ref="C23:C25"/>
    <mergeCell ref="D23:D25"/>
    <mergeCell ref="E23:E25"/>
    <mergeCell ref="A38:A40"/>
    <mergeCell ref="B38:B40"/>
    <mergeCell ref="E14:E16"/>
    <mergeCell ref="C32:C34"/>
    <mergeCell ref="B20:B22"/>
    <mergeCell ref="B29:B31"/>
    <mergeCell ref="A13:B13"/>
    <mergeCell ref="A12:B12"/>
    <mergeCell ref="H9:H10"/>
    <mergeCell ref="I9:I10"/>
    <mergeCell ref="A7:A10"/>
    <mergeCell ref="C7:D7"/>
    <mergeCell ref="B7:B10"/>
    <mergeCell ref="C8:C10"/>
    <mergeCell ref="F7:M7"/>
    <mergeCell ref="L9:L10"/>
    <mergeCell ref="J9:J10"/>
    <mergeCell ref="V26:V28"/>
    <mergeCell ref="R38:R40"/>
    <mergeCell ref="T32:T34"/>
    <mergeCell ref="U38:U40"/>
    <mergeCell ref="V32:V34"/>
    <mergeCell ref="A17:A19"/>
    <mergeCell ref="B17:B19"/>
    <mergeCell ref="C17:C19"/>
    <mergeCell ref="A26:A28"/>
    <mergeCell ref="B26:B28"/>
    <mergeCell ref="C26:C28"/>
    <mergeCell ref="Q38:Q40"/>
    <mergeCell ref="S38:S40"/>
    <mergeCell ref="T38:T40"/>
    <mergeCell ref="D32:D34"/>
    <mergeCell ref="N32:N34"/>
    <mergeCell ref="N26:N28"/>
    <mergeCell ref="O26:O28"/>
    <mergeCell ref="P38:P40"/>
    <mergeCell ref="D26:D28"/>
    <mergeCell ref="O32:O34"/>
    <mergeCell ref="N38:N40"/>
    <mergeCell ref="N7:V7"/>
    <mergeCell ref="P9:P10"/>
    <mergeCell ref="P8:V8"/>
    <mergeCell ref="Q9:V9"/>
    <mergeCell ref="N8:N10"/>
    <mergeCell ref="S17:S19"/>
    <mergeCell ref="T17:T19"/>
    <mergeCell ref="N17:N19"/>
    <mergeCell ref="D17:D19"/>
    <mergeCell ref="V17:V19"/>
    <mergeCell ref="O17:O19"/>
    <mergeCell ref="P17:P19"/>
    <mergeCell ref="Q17:Q19"/>
    <mergeCell ref="R17:R19"/>
    <mergeCell ref="U17:U19"/>
    <mergeCell ref="F8:F10"/>
    <mergeCell ref="H8:M8"/>
    <mergeCell ref="G8:G10"/>
    <mergeCell ref="M9:M10"/>
    <mergeCell ref="D14:D16"/>
    <mergeCell ref="K9:K10"/>
    <mergeCell ref="O38:O40"/>
    <mergeCell ref="A32:A34"/>
    <mergeCell ref="B32:B34"/>
    <mergeCell ref="C38:C40"/>
    <mergeCell ref="V44:V46"/>
    <mergeCell ref="E38:E40"/>
    <mergeCell ref="O44:O46"/>
    <mergeCell ref="P44:P46"/>
    <mergeCell ref="Q44:Q46"/>
    <mergeCell ref="R44:R46"/>
    <mergeCell ref="S44:S46"/>
    <mergeCell ref="U44:U46"/>
    <mergeCell ref="B35:B37"/>
    <mergeCell ref="B41:B43"/>
    <mergeCell ref="V38:V40"/>
    <mergeCell ref="B44:B46"/>
    <mergeCell ref="C44:C46"/>
    <mergeCell ref="E44:E46"/>
    <mergeCell ref="A44:A46"/>
    <mergeCell ref="D44:D46"/>
    <mergeCell ref="P26:P28"/>
    <mergeCell ref="Q26:Q28"/>
    <mergeCell ref="S26:S28"/>
    <mergeCell ref="T26:T28"/>
    <mergeCell ref="Q32:Q34"/>
    <mergeCell ref="R32:R34"/>
    <mergeCell ref="S32:S34"/>
    <mergeCell ref="U32:U34"/>
    <mergeCell ref="P32:P34"/>
    <mergeCell ref="U26:U28"/>
    <mergeCell ref="R26:R28"/>
    <mergeCell ref="U47:U49"/>
    <mergeCell ref="S47:S49"/>
    <mergeCell ref="T44:T46"/>
    <mergeCell ref="Q59:Q61"/>
    <mergeCell ref="E56:E58"/>
    <mergeCell ref="D53:D55"/>
    <mergeCell ref="E53:E55"/>
    <mergeCell ref="R59:R61"/>
    <mergeCell ref="N44:N46"/>
    <mergeCell ref="P47:P49"/>
    <mergeCell ref="Q47:Q49"/>
    <mergeCell ref="N47:N49"/>
    <mergeCell ref="O47:O49"/>
    <mergeCell ref="R53:R55"/>
    <mergeCell ref="Q56:Q58"/>
    <mergeCell ref="N56:N58"/>
    <mergeCell ref="O56:O58"/>
    <mergeCell ref="T47:T49"/>
    <mergeCell ref="T59:T61"/>
    <mergeCell ref="S56:S58"/>
    <mergeCell ref="Q53:Q55"/>
    <mergeCell ref="N53:N55"/>
    <mergeCell ref="R56:R58"/>
    <mergeCell ref="D47:D49"/>
    <mergeCell ref="P71:P73"/>
    <mergeCell ref="A59:A61"/>
    <mergeCell ref="O59:O61"/>
    <mergeCell ref="P62:P64"/>
    <mergeCell ref="O62:O64"/>
    <mergeCell ref="P56:P58"/>
    <mergeCell ref="N62:N64"/>
    <mergeCell ref="N59:N61"/>
    <mergeCell ref="R47:R49"/>
    <mergeCell ref="Q62:Q64"/>
    <mergeCell ref="B59:B61"/>
    <mergeCell ref="A47:A49"/>
    <mergeCell ref="A53:A55"/>
    <mergeCell ref="C47:C49"/>
    <mergeCell ref="B50:B52"/>
    <mergeCell ref="B47:B49"/>
    <mergeCell ref="C53:C55"/>
    <mergeCell ref="P59:P61"/>
    <mergeCell ref="N71:N73"/>
    <mergeCell ref="O53:O55"/>
    <mergeCell ref="D56:D58"/>
    <mergeCell ref="A56:A58"/>
    <mergeCell ref="C56:C58"/>
    <mergeCell ref="P53:P55"/>
    <mergeCell ref="T74:T76"/>
    <mergeCell ref="U74:U76"/>
    <mergeCell ref="S83:S85"/>
    <mergeCell ref="R83:R85"/>
    <mergeCell ref="T83:T85"/>
    <mergeCell ref="Q68:Q70"/>
    <mergeCell ref="P68:P70"/>
    <mergeCell ref="O68:O70"/>
    <mergeCell ref="B53:B55"/>
    <mergeCell ref="P65:P67"/>
    <mergeCell ref="B74:B76"/>
    <mergeCell ref="C74:C76"/>
    <mergeCell ref="D74:D76"/>
    <mergeCell ref="C68:C70"/>
    <mergeCell ref="D71:D73"/>
    <mergeCell ref="B65:B67"/>
    <mergeCell ref="B62:B64"/>
    <mergeCell ref="N65:N67"/>
    <mergeCell ref="O65:O67"/>
    <mergeCell ref="E62:E64"/>
    <mergeCell ref="E71:E73"/>
    <mergeCell ref="E59:E61"/>
    <mergeCell ref="D68:D70"/>
    <mergeCell ref="E65:E67"/>
    <mergeCell ref="P83:P85"/>
    <mergeCell ref="N86:N88"/>
    <mergeCell ref="N83:N85"/>
    <mergeCell ref="R62:R64"/>
    <mergeCell ref="R65:R67"/>
    <mergeCell ref="U62:U64"/>
    <mergeCell ref="S62:S64"/>
    <mergeCell ref="T62:T64"/>
    <mergeCell ref="T80:T82"/>
    <mergeCell ref="R71:R73"/>
    <mergeCell ref="R68:R70"/>
    <mergeCell ref="S68:S70"/>
    <mergeCell ref="S80:S82"/>
    <mergeCell ref="S65:S67"/>
    <mergeCell ref="R74:R76"/>
    <mergeCell ref="T65:T67"/>
    <mergeCell ref="S74:S76"/>
    <mergeCell ref="O83:O85"/>
    <mergeCell ref="N80:N82"/>
    <mergeCell ref="N68:N70"/>
    <mergeCell ref="Q65:Q67"/>
    <mergeCell ref="Q71:Q73"/>
    <mergeCell ref="U71:U73"/>
    <mergeCell ref="U83:U85"/>
    <mergeCell ref="R89:R91"/>
    <mergeCell ref="R80:R82"/>
    <mergeCell ref="O86:O88"/>
    <mergeCell ref="S71:S73"/>
    <mergeCell ref="R86:R88"/>
    <mergeCell ref="N89:N91"/>
    <mergeCell ref="P92:P94"/>
    <mergeCell ref="Q92:Q94"/>
    <mergeCell ref="P89:P91"/>
    <mergeCell ref="Q80:Q82"/>
    <mergeCell ref="P74:P76"/>
    <mergeCell ref="O80:O82"/>
    <mergeCell ref="P80:P82"/>
    <mergeCell ref="Q83:Q85"/>
    <mergeCell ref="Q74:Q76"/>
    <mergeCell ref="Q89:Q91"/>
    <mergeCell ref="O89:O91"/>
    <mergeCell ref="P86:P88"/>
    <mergeCell ref="Q86:Q88"/>
    <mergeCell ref="N74:N76"/>
    <mergeCell ref="O71:O73"/>
    <mergeCell ref="O74:O76"/>
    <mergeCell ref="O92:O94"/>
    <mergeCell ref="N92:N94"/>
    <mergeCell ref="V125:V127"/>
    <mergeCell ref="V83:V85"/>
    <mergeCell ref="S1:V1"/>
    <mergeCell ref="S125:S127"/>
    <mergeCell ref="T125:T127"/>
    <mergeCell ref="T119:T121"/>
    <mergeCell ref="U119:U121"/>
    <mergeCell ref="U125:U127"/>
    <mergeCell ref="V92:V94"/>
    <mergeCell ref="S89:S91"/>
    <mergeCell ref="T89:T91"/>
    <mergeCell ref="U89:U91"/>
    <mergeCell ref="V89:V91"/>
    <mergeCell ref="V65:V67"/>
    <mergeCell ref="V74:V76"/>
    <mergeCell ref="U80:U82"/>
    <mergeCell ref="U65:U67"/>
    <mergeCell ref="V71:V73"/>
    <mergeCell ref="T68:T70"/>
    <mergeCell ref="V80:V82"/>
    <mergeCell ref="T71:T73"/>
    <mergeCell ref="U68:U70"/>
    <mergeCell ref="V68:V70"/>
    <mergeCell ref="V119:V121"/>
    <mergeCell ref="U95:U97"/>
    <mergeCell ref="V116:V118"/>
    <mergeCell ref="S113:S115"/>
    <mergeCell ref="V95:V97"/>
    <mergeCell ref="T113:T115"/>
    <mergeCell ref="U113:U115"/>
    <mergeCell ref="V113:V115"/>
    <mergeCell ref="T116:T118"/>
    <mergeCell ref="U116:U118"/>
    <mergeCell ref="S95:S97"/>
    <mergeCell ref="S104:S106"/>
    <mergeCell ref="T104:T106"/>
    <mergeCell ref="U104:U106"/>
    <mergeCell ref="V104:V106"/>
    <mergeCell ref="T95:T97"/>
    <mergeCell ref="R95:R97"/>
    <mergeCell ref="P113:P115"/>
    <mergeCell ref="Q113:Q115"/>
    <mergeCell ref="P95:P97"/>
    <mergeCell ref="Q95:Q97"/>
    <mergeCell ref="Q125:Q127"/>
    <mergeCell ref="R125:R127"/>
    <mergeCell ref="R122:R124"/>
    <mergeCell ref="S122:S124"/>
    <mergeCell ref="T122:T124"/>
    <mergeCell ref="P104:P106"/>
    <mergeCell ref="Q116:Q118"/>
    <mergeCell ref="R116:R118"/>
    <mergeCell ref="S116:S118"/>
    <mergeCell ref="R104:R106"/>
    <mergeCell ref="R113:R115"/>
    <mergeCell ref="Q104:Q106"/>
    <mergeCell ref="N95:N97"/>
    <mergeCell ref="E113:E115"/>
    <mergeCell ref="D113:D115"/>
    <mergeCell ref="N104:N106"/>
    <mergeCell ref="D92:D94"/>
    <mergeCell ref="P119:P121"/>
    <mergeCell ref="Q119:Q121"/>
    <mergeCell ref="R119:R121"/>
    <mergeCell ref="P125:P127"/>
    <mergeCell ref="P116:P118"/>
    <mergeCell ref="O113:O115"/>
    <mergeCell ref="O95:O97"/>
    <mergeCell ref="O104:O106"/>
    <mergeCell ref="N125:N127"/>
    <mergeCell ref="O119:O121"/>
    <mergeCell ref="R92:R94"/>
    <mergeCell ref="N113:N115"/>
    <mergeCell ref="N98:N100"/>
    <mergeCell ref="N101:N103"/>
    <mergeCell ref="N107:N109"/>
    <mergeCell ref="B110:B112"/>
    <mergeCell ref="E110:E112"/>
    <mergeCell ref="A104:A106"/>
    <mergeCell ref="B104:B106"/>
    <mergeCell ref="B98:B100"/>
    <mergeCell ref="B101:B103"/>
    <mergeCell ref="E101:E103"/>
    <mergeCell ref="E98:E100"/>
    <mergeCell ref="B107:B109"/>
    <mergeCell ref="E107:E109"/>
    <mergeCell ref="C113:C115"/>
    <mergeCell ref="C65:C67"/>
    <mergeCell ref="C71:C73"/>
    <mergeCell ref="D80:D82"/>
    <mergeCell ref="D65:D67"/>
    <mergeCell ref="B56:B58"/>
    <mergeCell ref="E74:E76"/>
    <mergeCell ref="E86:E88"/>
    <mergeCell ref="E80:E82"/>
    <mergeCell ref="A113:A115"/>
    <mergeCell ref="B113:B115"/>
    <mergeCell ref="B95:B97"/>
    <mergeCell ref="A95:A97"/>
    <mergeCell ref="E95:E97"/>
    <mergeCell ref="C95:C97"/>
    <mergeCell ref="E77:E79"/>
    <mergeCell ref="A74:A76"/>
    <mergeCell ref="A65:A67"/>
    <mergeCell ref="A62:A64"/>
    <mergeCell ref="A68:A70"/>
    <mergeCell ref="A71:A73"/>
    <mergeCell ref="E68:E70"/>
    <mergeCell ref="E83:E85"/>
    <mergeCell ref="A89:A91"/>
    <mergeCell ref="C59:C61"/>
    <mergeCell ref="B71:B73"/>
    <mergeCell ref="B77:B79"/>
    <mergeCell ref="C104:C106"/>
    <mergeCell ref="D104:D106"/>
    <mergeCell ref="E104:E106"/>
    <mergeCell ref="B89:B91"/>
    <mergeCell ref="C89:C91"/>
    <mergeCell ref="D89:D91"/>
    <mergeCell ref="E89:E91"/>
    <mergeCell ref="C92:C94"/>
    <mergeCell ref="E92:E94"/>
    <mergeCell ref="D95:D97"/>
    <mergeCell ref="C107:C109"/>
    <mergeCell ref="D107:D109"/>
    <mergeCell ref="E32:E37"/>
    <mergeCell ref="E26:E31"/>
    <mergeCell ref="O125:O127"/>
    <mergeCell ref="A119:A121"/>
    <mergeCell ref="A125:B127"/>
    <mergeCell ref="C125:C127"/>
    <mergeCell ref="D125:D127"/>
    <mergeCell ref="N116:N118"/>
    <mergeCell ref="O116:O118"/>
    <mergeCell ref="A116:A118"/>
    <mergeCell ref="N119:N121"/>
    <mergeCell ref="B119:B121"/>
    <mergeCell ref="E116:E118"/>
    <mergeCell ref="C119:C121"/>
    <mergeCell ref="D119:D121"/>
    <mergeCell ref="E125:E127"/>
    <mergeCell ref="D116:D118"/>
    <mergeCell ref="B116:B118"/>
    <mergeCell ref="E119:E121"/>
    <mergeCell ref="C116:C118"/>
    <mergeCell ref="E47:E49"/>
    <mergeCell ref="B68:B70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32" fitToHeight="46" orientation="landscape" horizontalDpi="180" verticalDpi="180" r:id="rId1"/>
  <rowBreaks count="3" manualBreakCount="3">
    <brk id="50" max="21" man="1"/>
    <brk id="80" max="21" man="1"/>
    <brk id="109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2021-08-24T06:50:35Z</dcterms:modified>
</cp:coreProperties>
</file>